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ena 210227\Objekt B\"/>
    </mc:Choice>
  </mc:AlternateContent>
  <xr:revisionPtr revIDLastSave="0" documentId="13_ncr:1_{119E4F55-E533-4AA8-9C76-26705B279F9E}" xr6:coauthVersionLast="46" xr6:coauthVersionMax="46" xr10:uidLastSave="{00000000-0000-0000-0000-000000000000}"/>
  <bookViews>
    <workbookView xWindow="20370" yWindow="-477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2 210060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'002 21006002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'002 21006002 Pol'!$A$1:$X$515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510" i="12" l="1"/>
  <c r="BA407" i="12"/>
  <c r="BA403" i="12"/>
  <c r="BA294" i="12"/>
  <c r="BA290" i="12"/>
  <c r="BA285" i="12"/>
  <c r="BA253" i="12"/>
  <c r="BA238" i="12"/>
  <c r="BA233" i="12"/>
  <c r="BA228" i="12"/>
  <c r="BA201" i="12"/>
  <c r="BA152" i="12"/>
  <c r="BA134" i="12"/>
  <c r="BA91" i="12"/>
  <c r="BA55" i="12"/>
  <c r="BA51" i="12"/>
  <c r="BA48" i="12"/>
  <c r="BA40" i="12"/>
  <c r="BA28" i="12"/>
  <c r="BA20" i="12"/>
  <c r="G9" i="12"/>
  <c r="M9" i="12" s="1"/>
  <c r="I9" i="12"/>
  <c r="K9" i="12"/>
  <c r="O9" i="12"/>
  <c r="Q9" i="12"/>
  <c r="V9" i="12"/>
  <c r="G13" i="12"/>
  <c r="M13" i="12" s="1"/>
  <c r="I13" i="12"/>
  <c r="K13" i="12"/>
  <c r="O13" i="12"/>
  <c r="Q13" i="12"/>
  <c r="V13" i="12"/>
  <c r="G17" i="12"/>
  <c r="I17" i="12"/>
  <c r="K17" i="12"/>
  <c r="M17" i="12"/>
  <c r="O17" i="12"/>
  <c r="Q17" i="12"/>
  <c r="V17" i="12"/>
  <c r="G19" i="12"/>
  <c r="I19" i="12"/>
  <c r="K19" i="12"/>
  <c r="O19" i="12"/>
  <c r="Q19" i="12"/>
  <c r="V19" i="12"/>
  <c r="G27" i="12"/>
  <c r="M27" i="12" s="1"/>
  <c r="I27" i="12"/>
  <c r="K27" i="12"/>
  <c r="O27" i="12"/>
  <c r="Q27" i="12"/>
  <c r="V27" i="12"/>
  <c r="G39" i="12"/>
  <c r="M39" i="12" s="1"/>
  <c r="I39" i="12"/>
  <c r="K39" i="12"/>
  <c r="O39" i="12"/>
  <c r="Q39" i="12"/>
  <c r="V39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4" i="12"/>
  <c r="M54" i="12" s="1"/>
  <c r="I54" i="12"/>
  <c r="K54" i="12"/>
  <c r="O54" i="12"/>
  <c r="Q54" i="12"/>
  <c r="V54" i="12"/>
  <c r="G90" i="12"/>
  <c r="M90" i="12" s="1"/>
  <c r="I90" i="12"/>
  <c r="K90" i="12"/>
  <c r="O90" i="12"/>
  <c r="Q90" i="12"/>
  <c r="V90" i="12"/>
  <c r="G94" i="12"/>
  <c r="I94" i="12"/>
  <c r="K94" i="12"/>
  <c r="M94" i="12"/>
  <c r="O94" i="12"/>
  <c r="Q94" i="12"/>
  <c r="V94" i="12"/>
  <c r="G119" i="12"/>
  <c r="M119" i="12" s="1"/>
  <c r="I119" i="12"/>
  <c r="K119" i="12"/>
  <c r="O119" i="12"/>
  <c r="Q119" i="12"/>
  <c r="V119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7" i="12"/>
  <c r="I127" i="12"/>
  <c r="K127" i="12"/>
  <c r="M127" i="12"/>
  <c r="O127" i="12"/>
  <c r="Q127" i="12"/>
  <c r="V127" i="12"/>
  <c r="G130" i="12"/>
  <c r="M130" i="12" s="1"/>
  <c r="I130" i="12"/>
  <c r="K130" i="12"/>
  <c r="O130" i="12"/>
  <c r="Q130" i="12"/>
  <c r="V130" i="12"/>
  <c r="G133" i="12"/>
  <c r="M133" i="12" s="1"/>
  <c r="I133" i="12"/>
  <c r="K133" i="12"/>
  <c r="O133" i="12"/>
  <c r="Q133" i="12"/>
  <c r="V133" i="12"/>
  <c r="G151" i="12"/>
  <c r="M151" i="12" s="1"/>
  <c r="I151" i="12"/>
  <c r="K151" i="12"/>
  <c r="O151" i="12"/>
  <c r="Q151" i="12"/>
  <c r="V151" i="12"/>
  <c r="G154" i="12"/>
  <c r="I154" i="12"/>
  <c r="K154" i="12"/>
  <c r="M154" i="12"/>
  <c r="O154" i="12"/>
  <c r="Q154" i="12"/>
  <c r="V154" i="12"/>
  <c r="G161" i="12"/>
  <c r="M161" i="12" s="1"/>
  <c r="I161" i="12"/>
  <c r="K161" i="12"/>
  <c r="O161" i="12"/>
  <c r="Q161" i="12"/>
  <c r="V161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O166" i="12"/>
  <c r="Q166" i="12"/>
  <c r="V166" i="12"/>
  <c r="G200" i="12"/>
  <c r="I200" i="12"/>
  <c r="K200" i="12"/>
  <c r="M200" i="12"/>
  <c r="O200" i="12"/>
  <c r="Q200" i="12"/>
  <c r="V200" i="12"/>
  <c r="G225" i="12"/>
  <c r="M225" i="12" s="1"/>
  <c r="I225" i="12"/>
  <c r="K225" i="12"/>
  <c r="O225" i="12"/>
  <c r="Q225" i="12"/>
  <c r="V225" i="12"/>
  <c r="G227" i="12"/>
  <c r="M227" i="12" s="1"/>
  <c r="I227" i="12"/>
  <c r="K227" i="12"/>
  <c r="O227" i="12"/>
  <c r="Q227" i="12"/>
  <c r="V227" i="12"/>
  <c r="G230" i="12"/>
  <c r="I230" i="12"/>
  <c r="K230" i="12"/>
  <c r="M230" i="12"/>
  <c r="O230" i="12"/>
  <c r="Q230" i="12"/>
  <c r="V230" i="12"/>
  <c r="G232" i="12"/>
  <c r="M232" i="12" s="1"/>
  <c r="I232" i="12"/>
  <c r="K232" i="12"/>
  <c r="O232" i="12"/>
  <c r="Q232" i="12"/>
  <c r="V232" i="12"/>
  <c r="G237" i="12"/>
  <c r="I237" i="12"/>
  <c r="K237" i="12"/>
  <c r="M237" i="12"/>
  <c r="O237" i="12"/>
  <c r="Q237" i="12"/>
  <c r="V237" i="12"/>
  <c r="G241" i="12"/>
  <c r="M241" i="12" s="1"/>
  <c r="I241" i="12"/>
  <c r="K241" i="12"/>
  <c r="O241" i="12"/>
  <c r="Q241" i="12"/>
  <c r="V241" i="12"/>
  <c r="G247" i="12"/>
  <c r="I247" i="12"/>
  <c r="K247" i="12"/>
  <c r="M247" i="12"/>
  <c r="O247" i="12"/>
  <c r="Q247" i="12"/>
  <c r="V247" i="12"/>
  <c r="G252" i="12"/>
  <c r="I252" i="12"/>
  <c r="K252" i="12"/>
  <c r="O252" i="12"/>
  <c r="Q252" i="12"/>
  <c r="V252" i="12"/>
  <c r="G257" i="12"/>
  <c r="M257" i="12" s="1"/>
  <c r="I257" i="12"/>
  <c r="I256" i="12" s="1"/>
  <c r="K257" i="12"/>
  <c r="K256" i="12" s="1"/>
  <c r="O257" i="12"/>
  <c r="O256" i="12" s="1"/>
  <c r="Q257" i="12"/>
  <c r="Q256" i="12" s="1"/>
  <c r="V257" i="12"/>
  <c r="G280" i="12"/>
  <c r="G256" i="12" s="1"/>
  <c r="I52" i="1" s="1"/>
  <c r="I280" i="12"/>
  <c r="K280" i="12"/>
  <c r="O280" i="12"/>
  <c r="Q280" i="12"/>
  <c r="V280" i="12"/>
  <c r="G284" i="12"/>
  <c r="G283" i="12" s="1"/>
  <c r="I53" i="1" s="1"/>
  <c r="I284" i="12"/>
  <c r="K284" i="12"/>
  <c r="O284" i="12"/>
  <c r="Q284" i="12"/>
  <c r="V284" i="12"/>
  <c r="V283" i="12" s="1"/>
  <c r="G289" i="12"/>
  <c r="I289" i="12"/>
  <c r="K289" i="12"/>
  <c r="M289" i="12"/>
  <c r="O289" i="12"/>
  <c r="Q289" i="12"/>
  <c r="V289" i="12"/>
  <c r="G293" i="12"/>
  <c r="M293" i="12" s="1"/>
  <c r="I293" i="12"/>
  <c r="K293" i="12"/>
  <c r="O293" i="12"/>
  <c r="Q293" i="12"/>
  <c r="V293" i="12"/>
  <c r="G296" i="12"/>
  <c r="M296" i="12" s="1"/>
  <c r="I296" i="12"/>
  <c r="K296" i="12"/>
  <c r="O296" i="12"/>
  <c r="Q296" i="12"/>
  <c r="V296" i="12"/>
  <c r="G300" i="12"/>
  <c r="M300" i="12" s="1"/>
  <c r="I300" i="12"/>
  <c r="K300" i="12"/>
  <c r="O300" i="12"/>
  <c r="Q300" i="12"/>
  <c r="V300" i="12"/>
  <c r="G304" i="12"/>
  <c r="M304" i="12" s="1"/>
  <c r="I304" i="12"/>
  <c r="K304" i="12"/>
  <c r="O304" i="12"/>
  <c r="Q304" i="12"/>
  <c r="V304" i="12"/>
  <c r="G325" i="12"/>
  <c r="M325" i="12" s="1"/>
  <c r="I325" i="12"/>
  <c r="K325" i="12"/>
  <c r="O325" i="12"/>
  <c r="Q325" i="12"/>
  <c r="V325" i="12"/>
  <c r="G332" i="12"/>
  <c r="I332" i="12"/>
  <c r="K332" i="12"/>
  <c r="O332" i="12"/>
  <c r="Q332" i="12"/>
  <c r="V332" i="12"/>
  <c r="G353" i="12"/>
  <c r="M353" i="12" s="1"/>
  <c r="I353" i="12"/>
  <c r="K353" i="12"/>
  <c r="O353" i="12"/>
  <c r="Q353" i="12"/>
  <c r="V353" i="12"/>
  <c r="G356" i="12"/>
  <c r="M356" i="12" s="1"/>
  <c r="I356" i="12"/>
  <c r="K356" i="12"/>
  <c r="O356" i="12"/>
  <c r="Q356" i="12"/>
  <c r="V356" i="12"/>
  <c r="G377" i="12"/>
  <c r="M377" i="12" s="1"/>
  <c r="I377" i="12"/>
  <c r="K377" i="12"/>
  <c r="O377" i="12"/>
  <c r="Q377" i="12"/>
  <c r="V377" i="12"/>
  <c r="G380" i="12"/>
  <c r="I380" i="12"/>
  <c r="K380" i="12"/>
  <c r="M380" i="12"/>
  <c r="O380" i="12"/>
  <c r="Q380" i="12"/>
  <c r="V380" i="12"/>
  <c r="G400" i="12"/>
  <c r="M400" i="12" s="1"/>
  <c r="I400" i="12"/>
  <c r="K400" i="12"/>
  <c r="O400" i="12"/>
  <c r="Q400" i="12"/>
  <c r="V400" i="12"/>
  <c r="G402" i="12"/>
  <c r="M402" i="12" s="1"/>
  <c r="I402" i="12"/>
  <c r="K402" i="12"/>
  <c r="O402" i="12"/>
  <c r="Q402" i="12"/>
  <c r="V402" i="12"/>
  <c r="G406" i="12"/>
  <c r="I406" i="12"/>
  <c r="K406" i="12"/>
  <c r="M406" i="12"/>
  <c r="O406" i="12"/>
  <c r="Q406" i="12"/>
  <c r="V406" i="12"/>
  <c r="G409" i="12"/>
  <c r="M409" i="12" s="1"/>
  <c r="I409" i="12"/>
  <c r="K409" i="12"/>
  <c r="O409" i="12"/>
  <c r="Q409" i="12"/>
  <c r="V409" i="12"/>
  <c r="G427" i="12"/>
  <c r="M427" i="12" s="1"/>
  <c r="I427" i="12"/>
  <c r="K427" i="12"/>
  <c r="O427" i="12"/>
  <c r="Q427" i="12"/>
  <c r="V427" i="12"/>
  <c r="G440" i="12"/>
  <c r="I440" i="12"/>
  <c r="K440" i="12"/>
  <c r="M440" i="12"/>
  <c r="O440" i="12"/>
  <c r="Q440" i="12"/>
  <c r="V440" i="12"/>
  <c r="G458" i="12"/>
  <c r="M458" i="12" s="1"/>
  <c r="I458" i="12"/>
  <c r="K458" i="12"/>
  <c r="O458" i="12"/>
  <c r="Q458" i="12"/>
  <c r="V458" i="12"/>
  <c r="G464" i="12"/>
  <c r="M464" i="12" s="1"/>
  <c r="I464" i="12"/>
  <c r="K464" i="12"/>
  <c r="O464" i="12"/>
  <c r="Q464" i="12"/>
  <c r="V464" i="12"/>
  <c r="G476" i="12"/>
  <c r="M476" i="12" s="1"/>
  <c r="I476" i="12"/>
  <c r="K476" i="12"/>
  <c r="O476" i="12"/>
  <c r="Q476" i="12"/>
  <c r="V476" i="12"/>
  <c r="G484" i="12"/>
  <c r="M484" i="12" s="1"/>
  <c r="I484" i="12"/>
  <c r="K484" i="12"/>
  <c r="O484" i="12"/>
  <c r="Q484" i="12"/>
  <c r="V484" i="12"/>
  <c r="V490" i="12"/>
  <c r="G491" i="12"/>
  <c r="G490" i="12" s="1"/>
  <c r="I55" i="1" s="1"/>
  <c r="I491" i="12"/>
  <c r="I490" i="12" s="1"/>
  <c r="K491" i="12"/>
  <c r="K490" i="12" s="1"/>
  <c r="M491" i="12"/>
  <c r="M490" i="12" s="1"/>
  <c r="O491" i="12"/>
  <c r="O490" i="12" s="1"/>
  <c r="Q491" i="12"/>
  <c r="Q490" i="12" s="1"/>
  <c r="V491" i="12"/>
  <c r="G495" i="12"/>
  <c r="I495" i="12"/>
  <c r="I494" i="12" s="1"/>
  <c r="K495" i="12"/>
  <c r="K494" i="12" s="1"/>
  <c r="M495" i="12"/>
  <c r="O495" i="12"/>
  <c r="Q495" i="12"/>
  <c r="Q494" i="12" s="1"/>
  <c r="V495" i="12"/>
  <c r="V494" i="12" s="1"/>
  <c r="G496" i="12"/>
  <c r="G494" i="12" s="1"/>
  <c r="I56" i="1" s="1"/>
  <c r="I17" i="1" s="1"/>
  <c r="I496" i="12"/>
  <c r="K496" i="12"/>
  <c r="O496" i="12"/>
  <c r="O494" i="12" s="1"/>
  <c r="Q496" i="12"/>
  <c r="V496" i="12"/>
  <c r="G499" i="12"/>
  <c r="M499" i="12" s="1"/>
  <c r="I499" i="12"/>
  <c r="K499" i="12"/>
  <c r="O499" i="12"/>
  <c r="Q499" i="12"/>
  <c r="V499" i="12"/>
  <c r="V498" i="12" s="1"/>
  <c r="G500" i="12"/>
  <c r="I500" i="12"/>
  <c r="K500" i="12"/>
  <c r="M500" i="12"/>
  <c r="O500" i="12"/>
  <c r="Q500" i="12"/>
  <c r="V500" i="12"/>
  <c r="G501" i="12"/>
  <c r="M501" i="12" s="1"/>
  <c r="I501" i="12"/>
  <c r="K501" i="12"/>
  <c r="O501" i="12"/>
  <c r="Q501" i="12"/>
  <c r="V501" i="12"/>
  <c r="G503" i="12"/>
  <c r="M503" i="12" s="1"/>
  <c r="I503" i="12"/>
  <c r="K503" i="12"/>
  <c r="O503" i="12"/>
  <c r="Q503" i="12"/>
  <c r="V503" i="12"/>
  <c r="G505" i="12"/>
  <c r="G504" i="12" s="1"/>
  <c r="I58" i="1" s="1"/>
  <c r="I19" i="1" s="1"/>
  <c r="I505" i="12"/>
  <c r="I504" i="12" s="1"/>
  <c r="K505" i="12"/>
  <c r="O505" i="12"/>
  <c r="Q505" i="12"/>
  <c r="V505" i="12"/>
  <c r="G507" i="12"/>
  <c r="M507" i="12" s="1"/>
  <c r="I507" i="12"/>
  <c r="K507" i="12"/>
  <c r="O507" i="12"/>
  <c r="Q507" i="12"/>
  <c r="V507" i="12"/>
  <c r="G509" i="12"/>
  <c r="I509" i="12"/>
  <c r="K509" i="12"/>
  <c r="M509" i="12"/>
  <c r="O509" i="12"/>
  <c r="Q509" i="12"/>
  <c r="V509" i="12"/>
  <c r="G511" i="12"/>
  <c r="M511" i="12" s="1"/>
  <c r="I511" i="12"/>
  <c r="K511" i="12"/>
  <c r="O511" i="12"/>
  <c r="Q511" i="12"/>
  <c r="V511" i="12"/>
  <c r="AE514" i="12"/>
  <c r="F41" i="1" s="1"/>
  <c r="I20" i="1"/>
  <c r="I18" i="1"/>
  <c r="H40" i="1"/>
  <c r="M280" i="12" l="1"/>
  <c r="V256" i="12"/>
  <c r="V236" i="12"/>
  <c r="K236" i="12"/>
  <c r="O8" i="12"/>
  <c r="M505" i="12"/>
  <c r="O498" i="12"/>
  <c r="Q283" i="12"/>
  <c r="O504" i="12"/>
  <c r="V504" i="12"/>
  <c r="K504" i="12"/>
  <c r="K498" i="12"/>
  <c r="O303" i="12"/>
  <c r="G303" i="12"/>
  <c r="I54" i="1" s="1"/>
  <c r="V303" i="12"/>
  <c r="K303" i="12"/>
  <c r="O283" i="12"/>
  <c r="M256" i="12"/>
  <c r="G236" i="12"/>
  <c r="I51" i="1" s="1"/>
  <c r="Q236" i="12"/>
  <c r="I236" i="12"/>
  <c r="F39" i="1"/>
  <c r="F42" i="1"/>
  <c r="M332" i="12"/>
  <c r="Q303" i="12"/>
  <c r="I303" i="12"/>
  <c r="K283" i="12"/>
  <c r="O236" i="12"/>
  <c r="K8" i="12"/>
  <c r="Q8" i="12"/>
  <c r="I8" i="12"/>
  <c r="Q504" i="12"/>
  <c r="I498" i="12"/>
  <c r="AF514" i="12"/>
  <c r="Q498" i="12"/>
  <c r="M498" i="12"/>
  <c r="M496" i="12"/>
  <c r="M494" i="12" s="1"/>
  <c r="I283" i="12"/>
  <c r="G8" i="12"/>
  <c r="V8" i="12"/>
  <c r="M504" i="12"/>
  <c r="M303" i="12"/>
  <c r="M8" i="12"/>
  <c r="G498" i="12"/>
  <c r="I57" i="1" s="1"/>
  <c r="M252" i="12"/>
  <c r="M236" i="12" s="1"/>
  <c r="M19" i="12"/>
  <c r="M284" i="12"/>
  <c r="M283" i="12" s="1"/>
  <c r="J28" i="1"/>
  <c r="J26" i="1"/>
  <c r="G38" i="1"/>
  <c r="F38" i="1"/>
  <c r="J23" i="1"/>
  <c r="J24" i="1"/>
  <c r="J25" i="1"/>
  <c r="J27" i="1"/>
  <c r="E24" i="1"/>
  <c r="E26" i="1"/>
  <c r="G42" i="1" l="1"/>
  <c r="G39" i="1"/>
  <c r="G43" i="1" s="1"/>
  <c r="G25" i="1" s="1"/>
  <c r="A25" i="1" s="1"/>
  <c r="A26" i="1" s="1"/>
  <c r="G26" i="1" s="1"/>
  <c r="G41" i="1"/>
  <c r="H41" i="1" s="1"/>
  <c r="I41" i="1" s="1"/>
  <c r="H42" i="1"/>
  <c r="I42" i="1" s="1"/>
  <c r="F43" i="1"/>
  <c r="I50" i="1"/>
  <c r="G514" i="12"/>
  <c r="I16" i="1" l="1"/>
  <c r="I21" i="1" s="1"/>
  <c r="I59" i="1"/>
  <c r="G28" i="1"/>
  <c r="G23" i="1"/>
  <c r="H39" i="1"/>
  <c r="A23" i="1" l="1"/>
  <c r="A24" i="1" s="1"/>
  <c r="G24" i="1" s="1"/>
  <c r="A27" i="1" s="1"/>
  <c r="A29" i="1" s="1"/>
  <c r="G29" i="1" s="1"/>
  <c r="G27" i="1" s="1"/>
  <c r="I39" i="1"/>
  <c r="I43" i="1" s="1"/>
  <c r="H43" i="1"/>
  <c r="J58" i="1"/>
  <c r="J57" i="1"/>
  <c r="J54" i="1"/>
  <c r="J53" i="1"/>
  <c r="J56" i="1"/>
  <c r="J55" i="1"/>
  <c r="J50" i="1"/>
  <c r="J51" i="1"/>
  <c r="J52" i="1"/>
  <c r="J39" i="1" l="1"/>
  <c r="J43" i="1" s="1"/>
  <c r="J41" i="1"/>
  <c r="J42" i="1"/>
  <c r="J5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Jeřábek Petr</author>
  </authors>
  <commentList>
    <comment ref="S6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<sst xmlns="http://schemas.openxmlformats.org/spreadsheetml/2006/main" count="1565" uniqueCount="523">
  <si>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</si>
  <si>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</si>
  <si>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</si>
  <si>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</si>
  <si>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</si>
  <si>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</si>
  <si>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</si>
  <si>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</si>
  <si>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</si>
  <si>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</si>
  <si>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</si>
  <si>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</si>
  <si>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</si>
  <si>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</si>
  <si>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</si>
  <si>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</si>
  <si>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</si>
  <si>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</si>
  <si>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</si>
  <si>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</si>
  <si>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</si>
  <si>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</si>
  <si>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</si>
  <si>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</si>
  <si>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</si>
  <si>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</si>
  <si>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</si>
  <si>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</si>
  <si>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</si>
  <si>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</si>
  <si>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</si>
  <si>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</si>
  <si>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</si>
  <si>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</si>
  <si>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</si>
  <si>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</si>
  <si>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</si>
  <si>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</si>
  <si>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</si>
  <si>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</si>
  <si>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</si>
  <si>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</si>
  <si>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</si>
  <si>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21006002</t>
  </si>
  <si>
    <t>Objekt B</t>
  </si>
  <si>
    <t>002</t>
  </si>
  <si>
    <t>Objekt:</t>
  </si>
  <si>
    <t>Rozpočet:</t>
  </si>
  <si>
    <t>2021006</t>
  </si>
  <si>
    <t>Využití srážkových vod v nemocnici Kyjov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</si>
  <si>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</si>
  <si>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</si>
  <si>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</si>
  <si>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</si>
  <si>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</si>
  <si>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</si>
  <si>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</si>
  <si>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</si>
  <si>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</si>
  <si>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</si>
  <si>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</si>
  <si>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</si>
  <si>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</si>
  <si>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</si>
  <si>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</si>
  <si>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</si>
  <si>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99</t>
  </si>
  <si>
    <t>Staveništní přesun hmot</t>
  </si>
  <si>
    <t>721</t>
  </si>
  <si>
    <t>Vnitřní kanalizace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</si>
  <si>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</si>
  <si>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</si>
  <si>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</si>
  <si>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</si>
  <si>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</si>
  <si>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</si>
  <si>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</si>
  <si>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</si>
  <si>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</si>
  <si>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</si>
  <si>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</si>
  <si>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</si>
  <si>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</si>
  <si>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</si>
  <si>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</si>
  <si>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</si>
  <si>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</si>
  <si>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</si>
  <si>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</si>
  <si>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</si>
  <si>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</si>
  <si>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</si>
  <si>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</si>
  <si>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</si>
  <si>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</si>
  <si>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</si>
  <si>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</si>
  <si>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</si>
  <si>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</si>
  <si>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</si>
  <si>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</si>
  <si>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</si>
  <si>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</si>
  <si>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</si>
  <si>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</si>
  <si>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</si>
  <si>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</si>
  <si>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21/ I</t>
  </si>
  <si>
    <t>Práce</t>
  </si>
  <si>
    <t>POL1_</t>
  </si>
  <si>
    <t>s přemístěním hmot na skládku na vzdálenost do 3 m nebo s naložením na dopravní prostředek</t>
  </si>
  <si>
    <t>SPI</t>
  </si>
  <si>
    <t>zámková dlažba : 1,0*9,5</t>
  </si>
  <si>
    <t>VV</t>
  </si>
  <si>
    <t>2,5*20,0</t>
  </si>
  <si>
    <t>113107510R00</t>
  </si>
  <si>
    <t>Odstranění podkladů nebo krytů z kameniva hrubého drceného, v ploše jednotlivě do 50 m2, tloušťka vrstvy 100 mm</t>
  </si>
  <si>
    <t xml:space="preserve">předpoklad pod dlažbou a beton : </t>
  </si>
  <si>
    <t>Odkaz na mn. položky pořadí 1 : 59,50000</t>
  </si>
  <si>
    <t>Odkaz na mn. položky pořadí 3 : 3,80000</t>
  </si>
  <si>
    <t>113109310R00</t>
  </si>
  <si>
    <t>Odstranění podkladů nebo krytů z betonu prostého, v ploše jednotlivě do 50 m2, tloušťka vrstvy 100 mm</t>
  </si>
  <si>
    <t>okapový chodník : 0,5*7,6</t>
  </si>
  <si>
    <t>119001421R00</t>
  </si>
  <si>
    <t>Dočasné zajištění podzemního potrubí nebo vedení kabelů do 3 kabelů</t>
  </si>
  <si>
    <t>m</t>
  </si>
  <si>
    <t>800-1</t>
  </si>
  <si>
    <t>POL1_1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</si>
  <si>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</si>
  <si>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 xml:space="preserve">D1 : </t>
  </si>
  <si>
    <t>telekomunikace : 1,0*2</t>
  </si>
  <si>
    <t xml:space="preserve">D3 : </t>
  </si>
  <si>
    <t>telekomunikace : 1,0</t>
  </si>
  <si>
    <t xml:space="preserve">D5 : </t>
  </si>
  <si>
    <t>NN : 1,0</t>
  </si>
  <si>
    <t>121101101R00</t>
  </si>
  <si>
    <t>Sejmutí ornice s přemístěním na vzdálenost do 50 m</t>
  </si>
  <si>
    <t>m3</t>
  </si>
  <si>
    <t>nebo lesní půdy, s vodorovným přemístěním na hromady v místě upotřebení nebo na dočasné či trvalé skládky se složením</t>
  </si>
  <si>
    <t>ornice : 0,1*(226,07-41,7)</t>
  </si>
  <si>
    <t>Začátek provozního součtu</t>
  </si>
  <si>
    <t xml:space="preserve">  DN 125 : 1,5*(34,4+0,6+0,5+0,7+23,5+1,5+1,1)</t>
  </si>
  <si>
    <t xml:space="preserve">  DN 150 : 2,0*(40,9+6,9+0,6+0,4+0,5)</t>
  </si>
  <si>
    <t xml:space="preserve">  jáma : 7,56*4,5</t>
  </si>
  <si>
    <t>Konec provozního součtu</t>
  </si>
  <si>
    <t xml:space="preserve">chodníky : </t>
  </si>
  <si>
    <t xml:space="preserve">  zámková dlažba nad rýhou : 1,5*(8,05+19,75)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</si>
  <si>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</si>
  <si>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</si>
  <si>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</si>
  <si>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telekomunikace : 2,0*1,0*(0,9+1,0)</t>
  </si>
  <si>
    <t>telekomunikace : 2,0*1,0*0,9</t>
  </si>
  <si>
    <t>NN : 2,0*1,0*1,0</t>
  </si>
  <si>
    <t>131201201R00</t>
  </si>
  <si>
    <t>Hloubení zapažených jam a zářezů do 100 m3, v hornině 3, převážně ručně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</si>
  <si>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</si>
  <si>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jáma pro ARN : 2,66*(7,16*4,5)</t>
  </si>
  <si>
    <t>131201209R00</t>
  </si>
  <si>
    <t xml:space="preserve">Hloubení zapažených jam a zářezů příplatek za lepivost, v hornině 3,  </t>
  </si>
  <si>
    <t xml:space="preserve">lepivost 40% : </t>
  </si>
  <si>
    <t>Odkaz na mn. položky pořadí 7 : 85,70520*0,4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</si>
  <si>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</si>
  <si>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</si>
  <si>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</si>
  <si>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rozšíření pro šachty DN 425 neuvažováno : </t>
  </si>
  <si>
    <t xml:space="preserve">DN 125 : </t>
  </si>
  <si>
    <t>1,0*(0,7+0,9)/2*(18,1-0,0)</t>
  </si>
  <si>
    <t>1,0*(0,9+0,96)/2*(34,4-18,1)</t>
  </si>
  <si>
    <t>DN 150 : 1,1*(0,96+1,03)/2*(56,6-34,4)</t>
  </si>
  <si>
    <t>1,1*(1,03+1,42)/2*(70,3-56,6)</t>
  </si>
  <si>
    <t>1,1*(1,42+0,63)/2*(75,3-70,3)</t>
  </si>
  <si>
    <t>1,1*(1,31+1,85)/2*(87,8-75,3)</t>
  </si>
  <si>
    <t xml:space="preserve">D2 : </t>
  </si>
  <si>
    <t>DN 125 : 1,0*(0,75+0,86)/2*1,1</t>
  </si>
  <si>
    <t>DN 125 : 1,0*(0,85+0,92)/2*0,5</t>
  </si>
  <si>
    <t>DN 150 : 1,1*(0,92+0,96)/2*0,6</t>
  </si>
  <si>
    <t xml:space="preserve">D4 : </t>
  </si>
  <si>
    <t>DN 125 : 1,0*(0,85+1,01)/2*0,7</t>
  </si>
  <si>
    <t>DN 150 : 1,1*(1,01+1,06)/2*0,4</t>
  </si>
  <si>
    <t>DN 125 : 1,0*(0,7+1,43)/2*23,5</t>
  </si>
  <si>
    <t>DN 150 : 1,1*(1,43+1,42)/2*0,5</t>
  </si>
  <si>
    <t xml:space="preserve">D6 : </t>
  </si>
  <si>
    <t>DN 125 : 1,0*(0,85+1,11)/2*1,5</t>
  </si>
  <si>
    <t xml:space="preserve">D7 : </t>
  </si>
  <si>
    <t>DN 125 : 1,0*(1,1+1,24)/2*1,1</t>
  </si>
  <si>
    <t xml:space="preserve">odpočet odstraněných konstrukcí nad rýhou : </t>
  </si>
  <si>
    <t>ornice : -0,1*(116,53-27,8)</t>
  </si>
  <si>
    <t xml:space="preserve">  DN 125 : 1,0*(34,4+0,6+0,5+0,7+23,5+1,5+1,1)</t>
  </si>
  <si>
    <t xml:space="preserve">  DN 150 : 1,1*(40,9+6,9+0,6+0,4+0,5)</t>
  </si>
  <si>
    <t>chodníky : -0,2*27,8</t>
  </si>
  <si>
    <t xml:space="preserve">  zámková dlažba nad rýhou : 1,0*(8,05+19,75)</t>
  </si>
  <si>
    <t>132201219R00</t>
  </si>
  <si>
    <t xml:space="preserve">Hloubení rýh šířky přes 60 do 200 cm příplatek za lepivost, v hornině 3,  </t>
  </si>
  <si>
    <t>Odkaz na mn. položky pořadí 9 : 116,95020*0,4</t>
  </si>
  <si>
    <t>151101101R00</t>
  </si>
  <si>
    <t>Zřízení pažení a rozepření stěn rýh příložné  pro jakoukoliv mezerovitost, hloubky do 2 m</t>
  </si>
  <si>
    <t>pro podzemní vedení pro všechny šířky rýhy,</t>
  </si>
  <si>
    <t>2*(0,7+0,9)/2*(18,1-0,0)</t>
  </si>
  <si>
    <t>2*(0,9+0,96)/2*(34,4-18,1)</t>
  </si>
  <si>
    <t>DN 150 : 2*(0,96+1,03)/2*(56,6-34,4)</t>
  </si>
  <si>
    <t>2*(1,03+1,42)/2*(70,3-56,6)</t>
  </si>
  <si>
    <t>2*(1,42+0,63)/2*(75,3-70,3)</t>
  </si>
  <si>
    <t>2*(1,31+1,85)/2*(87,8-75,3)</t>
  </si>
  <si>
    <t>DN 125 : 2*(0,75+0,86)/2*1,1</t>
  </si>
  <si>
    <t>DN 125 : 2*(0,85+0,92)/2*0,5</t>
  </si>
  <si>
    <t>DN 150 : 2*(0,92+0,96)/2*0,6</t>
  </si>
  <si>
    <t>DN 125 : 2*(0,85+1,01)/2*0,7</t>
  </si>
  <si>
    <t>DN 150 : 2*(1,01+1,06)/2*0,4</t>
  </si>
  <si>
    <t>DN 125 : 2*(0,7+1,43)/2*23,5</t>
  </si>
  <si>
    <t>DN 150 : 2*(1,43+1,42)/2*0,5</t>
  </si>
  <si>
    <t>DN 125 : 2*(0,85+1,11)/2*1,5</t>
  </si>
  <si>
    <t>DN 125 : 2*(1,1+1,24)/2*1,1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</si>
  <si>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</si>
  <si>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</si>
  <si>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</si>
  <si>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11 : 249,67900</t>
  </si>
  <si>
    <t>151101201R00</t>
  </si>
  <si>
    <t>Zřízení pažení stěn výkopu bez rozepření, vzepření příložné, hloubky do 4 m</t>
  </si>
  <si>
    <t>jáma pro ARN : 2,66*(7,16+4,5)*2</t>
  </si>
  <si>
    <t>151101211R00</t>
  </si>
  <si>
    <t>Odstranění pažení stěn výkopu příložné, hloubky do 4 m</t>
  </si>
  <si>
    <t>s uložením pažin na vzdálenost do 3 m od okraje výkopu,</t>
  </si>
  <si>
    <t>Odkaz na mn. položky pořadí 13 : 62,03120</t>
  </si>
  <si>
    <t>151101401R00</t>
  </si>
  <si>
    <t>Zřízení vzepření zapažených stěn výkopů při roubení příložném, hloubky do 4 m</t>
  </si>
  <si>
    <t>s potřebným přepažováním,</t>
  </si>
  <si>
    <t>151101411R00</t>
  </si>
  <si>
    <t>Odstranění vzepření stěn výkopů při roubení příložném, hloubky do 4 m</t>
  </si>
  <si>
    <t>s uložením materiálu na vzdálenost do 3 m od kraje výkopu,</t>
  </si>
  <si>
    <t>Odkaz na mn. položky pořadí 15 : 62,03120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</si>
  <si>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</si>
  <si>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</si>
  <si>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</si>
  <si>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 xml:space="preserve">  D1 : </t>
  </si>
  <si>
    <t xml:space="preserve">  DN 150 : 1,1*(1,03+1,42)/2*(70,3-56,6)</t>
  </si>
  <si>
    <t xml:space="preserve">  1,1*(1,42+0,63)/2*(75,3-70,3)</t>
  </si>
  <si>
    <t xml:space="preserve">  1,1*(1,31+1,85)/2*(87,8-75,3)</t>
  </si>
  <si>
    <t xml:space="preserve">  D4 : </t>
  </si>
  <si>
    <t xml:space="preserve">  DN 150 : 1,1*(1,01+1,06)/2*0,4</t>
  </si>
  <si>
    <t xml:space="preserve">  D5 : </t>
  </si>
  <si>
    <t xml:space="preserve">  DN 125 : 1,0*(0,7+1,43)/2*23,5</t>
  </si>
  <si>
    <t xml:space="preserve">  DN 150 : 1,1*(1,43+1,42)/2*0,5</t>
  </si>
  <si>
    <t xml:space="preserve">  D6 : </t>
  </si>
  <si>
    <t xml:space="preserve">  DN 125 : 1,0*(0,85+1,11)/2*1,5</t>
  </si>
  <si>
    <t xml:space="preserve">  D7 : </t>
  </si>
  <si>
    <t xml:space="preserve">  DN 125 : 1,0*(1,1+1,24)/2*1,1</t>
  </si>
  <si>
    <t>74,8469*0,5</t>
  </si>
  <si>
    <t>161101102R00</t>
  </si>
  <si>
    <t>Svislé přemístění výkopku z horniny 1 až 4, při hloubce výkopu přes 2,5 do 4 m</t>
  </si>
  <si>
    <t>Odkaz na mn. položky pořadí 7 : 85,70520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</si>
  <si>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</si>
  <si>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</si>
  <si>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</si>
  <si>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výkopy : </t>
  </si>
  <si>
    <t>Odkaz na mn. položky pořadí 9 : 116,95020</t>
  </si>
  <si>
    <t xml:space="preserve">zásypy : </t>
  </si>
  <si>
    <t>Odkaz na mn. položky pořadí 22 : 107,14620*-1</t>
  </si>
  <si>
    <t>162701109R00</t>
  </si>
  <si>
    <t>Vodorovné přemístění výkopku příplatek k ceně za každých dalších i započatých 1 000 m přes 10 000 m_x000D_
 z horniny 1 až 4</t>
  </si>
  <si>
    <t>Odkaz na mn. položky pořadí 19 : 95,50920*10</t>
  </si>
  <si>
    <t>171201201R00</t>
  </si>
  <si>
    <t>Uložení sypaniny na dočasnou skládku tak, že na 1 m2 plochy připadá přes 2 m3 výkopku nebo ornice</t>
  </si>
  <si>
    <t>Odkaz na mn. položky pořadí 19 : 95,50920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</si>
  <si>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</si>
  <si>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</si>
  <si>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</si>
  <si>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</si>
  <si>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</si>
  <si>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 xml:space="preserve">objem zasypávaných konstrukcí : </t>
  </si>
  <si>
    <t>potrubí včetně obsypu a podsypu : -62,736</t>
  </si>
  <si>
    <t xml:space="preserve">  DN 125 : 34,4*1,0*0,525</t>
  </si>
  <si>
    <t xml:space="preserve">  DN 150 : (75,3-34,4)*1,1*0,55</t>
  </si>
  <si>
    <t xml:space="preserve">  (86,8-80,0)*1,1*0,55</t>
  </si>
  <si>
    <t xml:space="preserve">  D2 : </t>
  </si>
  <si>
    <t xml:space="preserve">  DN 125 : 1,1*1,0*0,525</t>
  </si>
  <si>
    <t xml:space="preserve">  D3 : </t>
  </si>
  <si>
    <t xml:space="preserve">  DN 125 : 0,5*1,0*0,525</t>
  </si>
  <si>
    <t xml:space="preserve">  DN 150 : 0,6*1,1*0,55</t>
  </si>
  <si>
    <t xml:space="preserve">  DN 125 : 0,7*1,0*0,525</t>
  </si>
  <si>
    <t xml:space="preserve">  DN 150 : 0,4*1,1*0,55</t>
  </si>
  <si>
    <t xml:space="preserve">  DN 125 : 23,5*1,0*0,525</t>
  </si>
  <si>
    <t xml:space="preserve">  DN 150 : 0,5*1,1*0,55</t>
  </si>
  <si>
    <t xml:space="preserve">  DN 125 : 1,5*1,0*0,525</t>
  </si>
  <si>
    <t/>
  </si>
  <si>
    <t>ARN včetně podsypu a obetonování : -32,7732</t>
  </si>
  <si>
    <t xml:space="preserve">  (0,6*0,6*0,2+2,16*5,16*2,5+0,3*5,56*2,9)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</si>
  <si>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</si>
  <si>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</si>
  <si>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</si>
  <si>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DN 125 : 34,4*1,0*0,425</t>
  </si>
  <si>
    <t>DN 150 : (75,3-34,4)*1,1*0,45</t>
  </si>
  <si>
    <t>(86,8-80,0)*1,1*0,45</t>
  </si>
  <si>
    <t>DN 125 : 1,1*1,0*0,425</t>
  </si>
  <si>
    <t>DN 125 : 0,5*1,0*0,425</t>
  </si>
  <si>
    <t>DN 150 : 0,6*1,1*0,45</t>
  </si>
  <si>
    <t>DN 125 : 0,7*1,0*0,425</t>
  </si>
  <si>
    <t>DN 150 : 0,4*1,1*0,45</t>
  </si>
  <si>
    <t>DN 125 : 23,5*1,0*0,425</t>
  </si>
  <si>
    <t>DN 150 : 0,5*1,1*0,45</t>
  </si>
  <si>
    <t>DN 125 : 1,5*1,0*0,425</t>
  </si>
  <si>
    <t xml:space="preserve">odpočet objemu potrubí : </t>
  </si>
  <si>
    <t>DN 125 : -(pi*0,0625^2)*(34,4+1,1+0,5+0,7+23,5+1,5+1,1)</t>
  </si>
  <si>
    <t>DN 150 : -(pi*0,075^2)*(52,4+0,6+0,4+0,5)</t>
  </si>
  <si>
    <t>199000002R00</t>
  </si>
  <si>
    <t>Poplatky za skládku horniny 1- 4, skupina 17 05 04 z Katalogu odpadů</t>
  </si>
  <si>
    <t>979071121R00</t>
  </si>
  <si>
    <t xml:space="preserve">Očištění vybouraných dlažebních kostek drobných,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</si>
  <si>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</si>
  <si>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>130901199X</t>
  </si>
  <si>
    <t>Přerušení a vybourání stávajícího plastového potrubí DN 150</t>
  </si>
  <si>
    <t>Vlastní</t>
  </si>
  <si>
    <t>Indiv</t>
  </si>
  <si>
    <t>odhad_původní dešťové potrubí : 15,0</t>
  </si>
  <si>
    <t>181300010RAA</t>
  </si>
  <si>
    <t>Rozprostření ornice v rovině nebo svahu do 1 : 5 a osetí travou při tloušťce 150 mm, dovoz ornice ze vzdálenosti 500 m</t>
  </si>
  <si>
    <t>AP-HSV</t>
  </si>
  <si>
    <t>Agregovaná položka</t>
  </si>
  <si>
    <t>POL2_</t>
  </si>
  <si>
    <t>vč. urovnání ornice, naložení na skládce, vodorovným přemístěním ornice na místo rozprostření, založení trávníku osetím a dodávky travního semene.</t>
  </si>
  <si>
    <t>Včetně přesunu hmot.</t>
  </si>
  <si>
    <t>ornice : 185,0</t>
  </si>
  <si>
    <t>380326142RT7</t>
  </si>
  <si>
    <t>Kompletní konstrukce z betonu železového vodostavebního třídy C 30/37, vliv prostředí XA3, tloušťky konstrukce přes 150 do 300 mm</t>
  </si>
  <si>
    <t>801-5</t>
  </si>
  <si>
    <t>čistíren odpadních vod (mimo budovy), nádrží, vodojemů, žlabů nebo kanálů, včetně pomocného pracovního lešení o výšce podlahy do 1900 mm a pro zatížení do 1,5 kPa,</t>
  </si>
  <si>
    <t xml:space="preserve">podkladní deska pod ARN : </t>
  </si>
  <si>
    <t>dno : 0,2*(5,56*2,9)</t>
  </si>
  <si>
    <t>380356221R00</t>
  </si>
  <si>
    <t>Bednění kompletních konstrukcí omítaných z betonu prostého nebo železového obyčejného i vodostavebního, ploch zaoblených, zřízení</t>
  </si>
  <si>
    <t>čistíren odpadních vod (mimo budovy), nádrží, vodojemů, žlabů nebo kanálů:</t>
  </si>
  <si>
    <t>- konstrukcí omítaných z betonu prostého nebo železového obyčejného i vodostavebního</t>
  </si>
  <si>
    <t>- konstrukcí neomítaných z betonu prostého nebo železového</t>
  </si>
  <si>
    <t>dno : 0,2*(5,56+2,9)*2</t>
  </si>
  <si>
    <t>380356222R00</t>
  </si>
  <si>
    <t>Bednění kompletních konstrukcí omítaných z betonu prostého nebo železového obyčejného i vodostavebního, ploch zaoblených, odbednění</t>
  </si>
  <si>
    <t>Odkaz na mn. položky pořadí 29 : 3,38400</t>
  </si>
  <si>
    <t>380361007R00</t>
  </si>
  <si>
    <t>Výztuž kompletních konstrukcí z oceli z oceli 10 505</t>
  </si>
  <si>
    <t>t</t>
  </si>
  <si>
    <t>čistíren odpadních vod (mimo budovy), nádrží, vodojemů, žlabů nebo kanálů , včetně pomocného pracovního lešení o výšce podlahy do 1900 mm a pro zatížení do 1,5 kPa,</t>
  </si>
  <si>
    <t xml:space="preserve">předpoklad 130 kg/m3 : </t>
  </si>
  <si>
    <t>Odkaz na mn. položky pořadí 28 : 3,22477*0,13</t>
  </si>
  <si>
    <t>451572211RK1</t>
  </si>
  <si>
    <t>Lože pod potrubí, stoky a drobné objekty z kameniva těženého 4÷8 mm</t>
  </si>
  <si>
    <t>827-1</t>
  </si>
  <si>
    <t>v otevřeném výkopu,</t>
  </si>
  <si>
    <t>DN 125 : 34,4*1,0*0,1</t>
  </si>
  <si>
    <t>DN 150 : (75,3-34,4)*1,1*0,1</t>
  </si>
  <si>
    <t>(86,8-80,0)*1,1*0,1</t>
  </si>
  <si>
    <t>DN 125 : 1,1*1,0*0,1</t>
  </si>
  <si>
    <t>DN 125 : 0,5*1,0*0,1</t>
  </si>
  <si>
    <t>DN 150 : 0,6*1,1*0,1</t>
  </si>
  <si>
    <t>DN 125 : 0,7*1,0*0,1</t>
  </si>
  <si>
    <t>DN 150 : 0,4*1,1*0,1</t>
  </si>
  <si>
    <t>DN 125 : 23,5*1,0*0,1</t>
  </si>
  <si>
    <t>DN 150 : 0,5*1,1*0,1</t>
  </si>
  <si>
    <t>DN 125 : 1,5*1,0*0,1</t>
  </si>
  <si>
    <t>pod ARN : 0,1*(5,56*2,9)</t>
  </si>
  <si>
    <t>452311131R00</t>
  </si>
  <si>
    <t>Podkladní a zajišťovací konstrukce z betonu desky pod potrubí, stoky a drobné objekty , z betonu prostého třídy C 12/15</t>
  </si>
  <si>
    <t>z cementu portlandského nebo struskoportlandského, v otevřeném výkopu,</t>
  </si>
  <si>
    <t>pod plastové šachty : 0,1*(1,1*1,1)*3</t>
  </si>
  <si>
    <t>564732111R00</t>
  </si>
  <si>
    <t>Podklad nebo kryt z kameniva hrubého s výplň. kam. tloušťka po zhutnění 100 mm</t>
  </si>
  <si>
    <t>kamenivo hrubé drcené vel. 32 - 63 mm s výplňovým kamenivem (vibrovaný štěrk), s rozprostřením, vlhčením a zhutněním</t>
  </si>
  <si>
    <t xml:space="preserve">podklady dlažby a okapového chodníku : </t>
  </si>
  <si>
    <t>Odkaz na mn. položky pořadí 35 : 59,50000</t>
  </si>
  <si>
    <t>Odkaz na mn. položky pořadí 36 : 3,80000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</si>
  <si>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</si>
  <si>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</si>
  <si>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</si>
  <si>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zámková dlažba zpět : 1,0*9,5</t>
  </si>
  <si>
    <t>596811111RT4</t>
  </si>
  <si>
    <t>Kladení dlažby z betonových nebo kameninových dlaždic včetně dodávky dlaždic_x000D_
 betonových, rozměru 50/50 mm, tloušťky 50 mm, do lože z kameniva těženého</t>
  </si>
  <si>
    <t>komunikací pro pěší do velikosti dlaždic 0,25 m2 s provedením lože do tl. 30 mm, s vyplněním spár a se smetením přebytečného materiálu na vzdálenost do 3 m</t>
  </si>
  <si>
    <t>916561111RT7</t>
  </si>
  <si>
    <t>Osazení záhonového obrubníku betonového včetně dodávky obrubníků_x000D_
 1000/50/200 mm, do lože z betonu prostého C 12/15, s boční opěrou z betonu prostého</t>
  </si>
  <si>
    <t>se zřízením lože z betonu prostého C 12/15 tl. 80-100 mm</t>
  </si>
  <si>
    <t>náhrada starých cca : 4,0</t>
  </si>
  <si>
    <t>nové u okapového chodníku : 7,3+0,5</t>
  </si>
  <si>
    <t>59245030R</t>
  </si>
  <si>
    <t>dlažba betonová zámková, dvouvrstvá; kost; šedá; l = 200 mm; š = 165 mm; tl. 80,0 mm</t>
  </si>
  <si>
    <t>SPCM</t>
  </si>
  <si>
    <t>Specifikace</t>
  </si>
  <si>
    <t>POL3_</t>
  </si>
  <si>
    <t xml:space="preserve">náhrada dlažby novou cca 20% : </t>
  </si>
  <si>
    <t>Odkaz na mn. položky pořadí 35 : 59,50000*0,2</t>
  </si>
  <si>
    <t>871313121R00</t>
  </si>
  <si>
    <t>Montáž potrubí z trub z plastů těsněných gumovým kroužkem  DN 150 mm</t>
  </si>
  <si>
    <t>v otevřeném výkopu ve sklonu do 20 %,</t>
  </si>
  <si>
    <t>DN 125 : 34,4</t>
  </si>
  <si>
    <t>DN 150 : (75,3-34,4)</t>
  </si>
  <si>
    <t>(86,8-80,0)</t>
  </si>
  <si>
    <t>DN 125 : 1,1</t>
  </si>
  <si>
    <t>DN 125 : 0,5</t>
  </si>
  <si>
    <t>DN 150 : 0,6</t>
  </si>
  <si>
    <t>DN 125 : 0,7</t>
  </si>
  <si>
    <t>DN 150 : 0,4</t>
  </si>
  <si>
    <t>DN 125 : 23,5</t>
  </si>
  <si>
    <t>DN 150 : 0,5</t>
  </si>
  <si>
    <t>DN 125 : 1,5</t>
  </si>
  <si>
    <t>877353121R00</t>
  </si>
  <si>
    <t>Montáž tvarovek na potrubí z trub z plastů těsněných gumovým kroužkem odbočných DN 200 mm</t>
  </si>
  <si>
    <t>kus</t>
  </si>
  <si>
    <t>KGEA 125/125-45 : 1</t>
  </si>
  <si>
    <t>KGEA 150/150-45 : 1</t>
  </si>
  <si>
    <t>KGEA 125/125-45 : 2</t>
  </si>
  <si>
    <t>877313123R00</t>
  </si>
  <si>
    <t>Montáž tvarovek na potrubí z trub z plastů těsněných gumovým kroužkem jednoosých DN 150 mm</t>
  </si>
  <si>
    <t>KGB 125-45 : 2+2+2</t>
  </si>
  <si>
    <t>KGR 150/125 : 1</t>
  </si>
  <si>
    <t>KGB 150-45 : 1+1+1+1</t>
  </si>
  <si>
    <t>KGB 125-45 : 2+1</t>
  </si>
  <si>
    <t>KGB 125-45 : 2</t>
  </si>
  <si>
    <t>KGB 125-45 : 2+1+1+2</t>
  </si>
  <si>
    <t>877375121RT2</t>
  </si>
  <si>
    <t>Výřez a montáž odbočné tvarovky z trub z plastů včetně specifikace odbočky D 315/160 mm, přesuvky D 315 x 7, 7mm</t>
  </si>
  <si>
    <t>na potrubí z kanalizačních trub z plastu,</t>
  </si>
  <si>
    <t>napojení na stávající kanalizaci, předpoklad DN 300 : 1</t>
  </si>
  <si>
    <t>892571111R00</t>
  </si>
  <si>
    <t>Zkoušky těsnosti kanalizačního potrubí zkouška těsnosti kanalizačního potrubí vodou_x000D_
 do DN 200 mm</t>
  </si>
  <si>
    <t>vodou nebo vzduchem,</t>
  </si>
  <si>
    <t>892573111R00</t>
  </si>
  <si>
    <t>Zkoušky těsnosti kanalizačního potrubí zabezpečení konců kanalizačního potrubí při tlakových zkouškách vodou_x000D_
 do DN 200 mm</t>
  </si>
  <si>
    <t>úsek</t>
  </si>
  <si>
    <t>7+3+3+2</t>
  </si>
  <si>
    <t>892855112R00</t>
  </si>
  <si>
    <t>Kamerové prohlídky potrubí do 50 m</t>
  </si>
  <si>
    <t>894_ARN</t>
  </si>
  <si>
    <t>D+M akumulačně retenční nádrže, kompletní provedení dle PD, včetně vybavení, osazení, napojení na potrubí</t>
  </si>
  <si>
    <t>soubor</t>
  </si>
  <si>
    <t>ARN : 1</t>
  </si>
  <si>
    <t>894431313RBA</t>
  </si>
  <si>
    <t>Šachty plastové plastové šachty z dílců D 425 mm, dno sběrné s výkyvnými hrdly, D 160 mm, délka šachtové roury 1,50 m, poklop litina 12,5 t</t>
  </si>
  <si>
    <t>Plastové dno, šachta z korugované trouby, těsnění, šachtová roura teleskopická, rám do teleskopické trouby, poklop litinový.</t>
  </si>
  <si>
    <t>RŠ D1 : 1</t>
  </si>
  <si>
    <t>RŠ D2 : 1</t>
  </si>
  <si>
    <t>894431321RBA</t>
  </si>
  <si>
    <t>Šachty plastové plastové šachty z dílců D 425 mm, dno přímé s výkyvnými hrdly, D 160 mm, délka šachtové roury 2,00 m, poklop litina 12,5 t</t>
  </si>
  <si>
    <t>RŠ D3 : 1</t>
  </si>
  <si>
    <t>28611146.AR</t>
  </si>
  <si>
    <t>trubka plastová kanalizační PVC; hladká, s hrdlem; Sn 4 kN/m2; D = 125,0 mm; s = 3,20 mm; l = 1000,0 mm</t>
  </si>
  <si>
    <t xml:space="preserve">  DN 125 : 34,4</t>
  </si>
  <si>
    <t xml:space="preserve">  DN 125 : 1,1</t>
  </si>
  <si>
    <t xml:space="preserve">  DN 125 : 0,5</t>
  </si>
  <si>
    <t xml:space="preserve">  DN 125 : 0,7</t>
  </si>
  <si>
    <t xml:space="preserve">  DN 125 : 23,5</t>
  </si>
  <si>
    <t xml:space="preserve">  DN 125 : 1,5</t>
  </si>
  <si>
    <t>62,8*1,03</t>
  </si>
  <si>
    <t>28611151.AR</t>
  </si>
  <si>
    <t>trubka plastová kanalizační PVC; hladká, s hrdlem; Sn 4 kN/m2; D = 160,0 mm; s = 4,00 mm; l = 1000,0 mm</t>
  </si>
  <si>
    <t xml:space="preserve">  DN 150 : (75,3-34,4)</t>
  </si>
  <si>
    <t xml:space="preserve">  (86,8-80,0)</t>
  </si>
  <si>
    <t xml:space="preserve">  DN 150 : 0,6</t>
  </si>
  <si>
    <t xml:space="preserve">  DN 150 : 0,4</t>
  </si>
  <si>
    <t xml:space="preserve">  DN 150 : 0,5</t>
  </si>
  <si>
    <t>49,2*1,03</t>
  </si>
  <si>
    <t>28651657.AR</t>
  </si>
  <si>
    <t>koleno PVC; 45,0 °; D = 125,0 mm; s 1 hrdlem</t>
  </si>
  <si>
    <t xml:space="preserve">  KGB 125-45 : 2+2+2</t>
  </si>
  <si>
    <t xml:space="preserve">  KGB 125-45 : 2+1</t>
  </si>
  <si>
    <t xml:space="preserve">  KGB 125-45 : 2</t>
  </si>
  <si>
    <t xml:space="preserve">  KGB 125-45 : 2+1+1+2</t>
  </si>
  <si>
    <t>25*1,01</t>
  </si>
  <si>
    <t>28651662.AR</t>
  </si>
  <si>
    <t>koleno PVC; 45,0 °; D = 160,0 mm; s 1 hrdlem</t>
  </si>
  <si>
    <t xml:space="preserve">  KGB 150-45 : 1+1+1+1</t>
  </si>
  <si>
    <t>4*1,01</t>
  </si>
  <si>
    <t>28651692.AR</t>
  </si>
  <si>
    <t>redukce excentrická; PVC; d = 160,0 mm; d2 = 125 mm; l = 180 mm; hladká, hrdlová</t>
  </si>
  <si>
    <t xml:space="preserve">  KGR 150/125 : 1</t>
  </si>
  <si>
    <t>28651702.AR</t>
  </si>
  <si>
    <t>odbočka PVC; 45,0 °; d1 = 125 mm; d2 = 125 mm; l = 320 mm; hladká, hrdlovaná; DN 125,0 mm; DN2 125 mm</t>
  </si>
  <si>
    <t xml:space="preserve">  KGEA 125/125-45 : 1</t>
  </si>
  <si>
    <t xml:space="preserve">  KGEA 125/125-45 : 2</t>
  </si>
  <si>
    <t>3*1,01</t>
  </si>
  <si>
    <t>28651705.AR</t>
  </si>
  <si>
    <t>odbočka PVC; 45,0 °; d1 = 160 mm; d2 = 160 mm; l = 410 mm; hladká, hrdlovaná; DN 150,0 mm; DN2 150 mm</t>
  </si>
  <si>
    <t xml:space="preserve">  KGEA 150/150-45 : 1</t>
  </si>
  <si>
    <t>1*1,01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</si>
  <si>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</si>
  <si>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</si>
  <si>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</si>
  <si>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</si>
  <si>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</si>
  <si>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</si>
  <si>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721242199X</t>
  </si>
  <si>
    <t>Záchytný koš střešních splavenin na stávající vpust, dodávka a montáž</t>
  </si>
  <si>
    <t>998721101R00</t>
  </si>
  <si>
    <t>Přesun hmot pro vnitřní kanalizaci v objektech výšky do 6 m</t>
  </si>
  <si>
    <t>800-721</t>
  </si>
  <si>
    <t>50 m vodorovně, měřeno od těžiště půdorysné plochy skládky do těžiště půdorysné plochy objektu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</si>
  <si>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</si>
  <si>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</si>
  <si>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</si>
  <si>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</si>
  <si>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</si>
  <si>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</si>
  <si>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</si>
  <si>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</si>
  <si>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</si>
  <si>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979990103R00</t>
  </si>
  <si>
    <t>Poplatek za skládku beton do 30x30 cm, skupina 17 01 01 z Katalogu odpadů</t>
  </si>
  <si>
    <t>801-3</t>
  </si>
  <si>
    <t>00511 R</t>
  </si>
  <si>
    <t xml:space="preserve">Geodetické práce </t>
  </si>
  <si>
    <t>Soubor</t>
  </si>
  <si>
    <t>VRN</t>
  </si>
  <si>
    <t>POL99_8</t>
  </si>
  <si>
    <t>vytýčení sítí, vytýčení stavby, skutečný stav... : 1</t>
  </si>
  <si>
    <t>005121 R</t>
  </si>
  <si>
    <t>Zařízení staveniště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</si>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</sst>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password="D4D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22</v>
      </c>
      <c r="C2" s="78"/>
      <c r="D2" s="79" t="s">
        <v>48</v>
      </c>
      <c r="E2" s="236" t="s">
        <v>49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39" t="s">
        <v>44</v>
      </c>
      <c r="F3" s="240"/>
      <c r="G3" s="240"/>
      <c r="H3" s="240"/>
      <c r="I3" s="240"/>
      <c r="J3" s="241"/>
    </row>
    <row r="4" spans="1:15" ht="23.25" customHeight="1" x14ac:dyDescent="0.2">
      <c r="A4" s="76">
        <v>3477211</v>
      </c>
      <c r="B4" s="82" t="s">
        <v>47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3"/>
      <c r="E11" s="243"/>
      <c r="F11" s="243"/>
      <c r="G11" s="24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7"/>
      <c r="F16" s="208"/>
      <c r="G16" s="207"/>
      <c r="H16" s="208"/>
      <c r="I16" s="207">
        <f>SUMIF(F50:F58,A16,I50:I58)+SUMIF(F50:F58,"PSU",I50:I58)</f>
        <v>0</v>
      </c>
      <c r="J16" s="209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7"/>
      <c r="F17" s="208"/>
      <c r="G17" s="207"/>
      <c r="H17" s="208"/>
      <c r="I17" s="207">
        <f>SUMIF(F50:F58,A17,I50:I58)</f>
        <v>0</v>
      </c>
      <c r="J17" s="209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7"/>
      <c r="F18" s="208"/>
      <c r="G18" s="207"/>
      <c r="H18" s="208"/>
      <c r="I18" s="207">
        <f>SUMIF(F50:F58,A18,I50:I58)</f>
        <v>0</v>
      </c>
      <c r="J18" s="209"/>
    </row>
    <row r="19" spans="1:10" ht="23.25" customHeight="1" x14ac:dyDescent="0.2">
      <c r="A19" s="139" t="s">
        <v>73</v>
      </c>
      <c r="B19" s="38" t="s">
        <v>27</v>
      </c>
      <c r="C19" s="62"/>
      <c r="D19" s="63"/>
      <c r="E19" s="207"/>
      <c r="F19" s="208"/>
      <c r="G19" s="207"/>
      <c r="H19" s="208"/>
      <c r="I19" s="207">
        <f>SUMIF(F50:F58,A19,I50:I58)</f>
        <v>0</v>
      </c>
      <c r="J19" s="209"/>
    </row>
    <row r="20" spans="1:10" ht="23.25" customHeight="1" x14ac:dyDescent="0.2">
      <c r="A20" s="139" t="s">
        <v>74</v>
      </c>
      <c r="B20" s="38" t="s">
        <v>28</v>
      </c>
      <c r="C20" s="62"/>
      <c r="D20" s="63"/>
      <c r="E20" s="207"/>
      <c r="F20" s="208"/>
      <c r="G20" s="207"/>
      <c r="H20" s="208"/>
      <c r="I20" s="207">
        <f>SUMIF(F50:F58,A20,I50:I58)</f>
        <v>0</v>
      </c>
      <c r="J20" s="20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IF((((A24/10)-INT(A24/10))*100)&gt;50, ROUNDUP(A23, 1), ROUNDDOWN(A23, 1))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3">
        <f>IF((((A26/10)-INT(A26/10))*100)&gt;50, ROUNDUP(A25, 1), ROUNDDOWN(A25, 1))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2">
        <f>IF((((A29/10)-INT(A29/10))*100)&gt;50, ROUNDUP(A27, 1), ROUNDDOWN(A27, 1))</f>
        <v>0</v>
      </c>
      <c r="H29" s="212"/>
      <c r="I29" s="212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197"/>
      <c r="D39" s="197"/>
      <c r="E39" s="197"/>
      <c r="F39" s="100">
        <f>'002 21006002 Pol'!AE514</f>
        <v>0</v>
      </c>
      <c r="G39" s="101">
        <f>'002 21006002 Pol'!AF514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98" t="s">
        <v>51</v>
      </c>
      <c r="D40" s="198"/>
      <c r="E40" s="198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8" t="s">
        <v>44</v>
      </c>
      <c r="D41" s="198"/>
      <c r="E41" s="198"/>
      <c r="F41" s="105">
        <f>'002 21006002 Pol'!AE514</f>
        <v>0</v>
      </c>
      <c r="G41" s="106">
        <f>'002 21006002 Pol'!AF514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97" t="s">
        <v>44</v>
      </c>
      <c r="D42" s="197"/>
      <c r="E42" s="197"/>
      <c r="F42" s="109">
        <f>'002 21006002 Pol'!AE514</f>
        <v>0</v>
      </c>
      <c r="G42" s="102">
        <f>'002 21006002 Pol'!AF514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9" t="s">
        <v>52</v>
      </c>
      <c r="C43" s="200"/>
      <c r="D43" s="200"/>
      <c r="E43" s="201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54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55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56</v>
      </c>
      <c r="C50" s="195" t="s">
        <v>57</v>
      </c>
      <c r="D50" s="196"/>
      <c r="E50" s="196"/>
      <c r="F50" s="135" t="s">
        <v>24</v>
      </c>
      <c r="G50" s="136"/>
      <c r="H50" s="136"/>
      <c r="I50" s="136">
        <f>'002 21006002 Pol'!G8</f>
        <v>0</v>
      </c>
      <c r="J50" s="133" t="str">
        <f>IF(I59=0,"",I50/I59*100)</f>
        <v/>
      </c>
    </row>
    <row r="51" spans="1:10" ht="36.75" customHeight="1" x14ac:dyDescent="0.2">
      <c r="A51" s="124"/>
      <c r="B51" s="129" t="s">
        <v>58</v>
      </c>
      <c r="C51" s="195" t="s">
        <v>59</v>
      </c>
      <c r="D51" s="196"/>
      <c r="E51" s="196"/>
      <c r="F51" s="135" t="s">
        <v>24</v>
      </c>
      <c r="G51" s="136"/>
      <c r="H51" s="136"/>
      <c r="I51" s="136">
        <f>'002 21006002 Pol'!G236</f>
        <v>0</v>
      </c>
      <c r="J51" s="133" t="str">
        <f>IF(I59=0,"",I51/I59*100)</f>
        <v/>
      </c>
    </row>
    <row r="52" spans="1:10" ht="36.75" customHeight="1" x14ac:dyDescent="0.2">
      <c r="A52" s="124"/>
      <c r="B52" s="129" t="s">
        <v>60</v>
      </c>
      <c r="C52" s="195" t="s">
        <v>61</v>
      </c>
      <c r="D52" s="196"/>
      <c r="E52" s="196"/>
      <c r="F52" s="135" t="s">
        <v>24</v>
      </c>
      <c r="G52" s="136"/>
      <c r="H52" s="136"/>
      <c r="I52" s="136">
        <f>'002 21006002 Pol'!G256</f>
        <v>0</v>
      </c>
      <c r="J52" s="133" t="str">
        <f>IF(I59=0,"",I52/I59*100)</f>
        <v/>
      </c>
    </row>
    <row r="53" spans="1:10" ht="36.75" customHeight="1" x14ac:dyDescent="0.2">
      <c r="A53" s="124"/>
      <c r="B53" s="129" t="s">
        <v>62</v>
      </c>
      <c r="C53" s="195" t="s">
        <v>63</v>
      </c>
      <c r="D53" s="196"/>
      <c r="E53" s="196"/>
      <c r="F53" s="135" t="s">
        <v>24</v>
      </c>
      <c r="G53" s="136"/>
      <c r="H53" s="136"/>
      <c r="I53" s="136">
        <f>'002 21006002 Pol'!G283</f>
        <v>0</v>
      </c>
      <c r="J53" s="133" t="str">
        <f>IF(I59=0,"",I53/I59*100)</f>
        <v/>
      </c>
    </row>
    <row r="54" spans="1:10" ht="36.75" customHeight="1" x14ac:dyDescent="0.2">
      <c r="A54" s="124"/>
      <c r="B54" s="129" t="s">
        <v>64</v>
      </c>
      <c r="C54" s="195" t="s">
        <v>65</v>
      </c>
      <c r="D54" s="196"/>
      <c r="E54" s="196"/>
      <c r="F54" s="135" t="s">
        <v>24</v>
      </c>
      <c r="G54" s="136"/>
      <c r="H54" s="136"/>
      <c r="I54" s="136">
        <f>'002 21006002 Pol'!G303</f>
        <v>0</v>
      </c>
      <c r="J54" s="133" t="str">
        <f>IF(I59=0,"",I54/I59*100)</f>
        <v/>
      </c>
    </row>
    <row r="55" spans="1:10" ht="36.75" customHeight="1" x14ac:dyDescent="0.2">
      <c r="A55" s="124"/>
      <c r="B55" s="129" t="s">
        <v>66</v>
      </c>
      <c r="C55" s="195" t="s">
        <v>67</v>
      </c>
      <c r="D55" s="196"/>
      <c r="E55" s="196"/>
      <c r="F55" s="135" t="s">
        <v>24</v>
      </c>
      <c r="G55" s="136"/>
      <c r="H55" s="136"/>
      <c r="I55" s="136">
        <f>'002 21006002 Pol'!G490</f>
        <v>0</v>
      </c>
      <c r="J55" s="133" t="str">
        <f>IF(I59=0,"",I55/I59*100)</f>
        <v/>
      </c>
    </row>
    <row r="56" spans="1:10" ht="36.75" customHeight="1" x14ac:dyDescent="0.2">
      <c r="A56" s="124"/>
      <c r="B56" s="129" t="s">
        <v>68</v>
      </c>
      <c r="C56" s="195" t="s">
        <v>69</v>
      </c>
      <c r="D56" s="196"/>
      <c r="E56" s="196"/>
      <c r="F56" s="135" t="s">
        <v>25</v>
      </c>
      <c r="G56" s="136"/>
      <c r="H56" s="136"/>
      <c r="I56" s="136">
        <f>'002 21006002 Pol'!G494</f>
        <v>0</v>
      </c>
      <c r="J56" s="133" t="str">
        <f>IF(I59=0,"",I56/I59*100)</f>
        <v/>
      </c>
    </row>
    <row r="57" spans="1:10" ht="36.75" customHeight="1" x14ac:dyDescent="0.2">
      <c r="A57" s="124"/>
      <c r="B57" s="129" t="s">
        <v>70</v>
      </c>
      <c r="C57" s="195" t="s">
        <v>71</v>
      </c>
      <c r="D57" s="196"/>
      <c r="E57" s="196"/>
      <c r="F57" s="135" t="s">
        <v>72</v>
      </c>
      <c r="G57" s="136"/>
      <c r="H57" s="136"/>
      <c r="I57" s="136">
        <f>'002 21006002 Pol'!G498</f>
        <v>0</v>
      </c>
      <c r="J57" s="133" t="str">
        <f>IF(I59=0,"",I57/I59*100)</f>
        <v/>
      </c>
    </row>
    <row r="58" spans="1:10" ht="36.75" customHeight="1" x14ac:dyDescent="0.2">
      <c r="A58" s="124"/>
      <c r="B58" s="129" t="s">
        <v>73</v>
      </c>
      <c r="C58" s="195" t="s">
        <v>27</v>
      </c>
      <c r="D58" s="196"/>
      <c r="E58" s="196"/>
      <c r="F58" s="135" t="s">
        <v>73</v>
      </c>
      <c r="G58" s="136"/>
      <c r="H58" s="136"/>
      <c r="I58" s="136">
        <f>'002 21006002 Pol'!G504</f>
        <v>0</v>
      </c>
      <c r="J58" s="133" t="str">
        <f>IF(I59=0,"",I58/I59*100)</f>
        <v/>
      </c>
    </row>
    <row r="59" spans="1:10" ht="25.5" customHeight="1" x14ac:dyDescent="0.2">
      <c r="A59" s="125"/>
      <c r="B59" s="130" t="s">
        <v>1</v>
      </c>
      <c r="C59" s="131"/>
      <c r="D59" s="132"/>
      <c r="E59" s="132"/>
      <c r="F59" s="137"/>
      <c r="G59" s="138"/>
      <c r="H59" s="138"/>
      <c r="I59" s="138">
        <f>SUM(I50:I58)</f>
        <v>0</v>
      </c>
      <c r="J59" s="134">
        <f>SUM(J50:J58)</f>
        <v>0</v>
      </c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</sheetData>
  <sheetProtection password="D4D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password="D4D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167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9" t="s">
        <v>75</v>
      </c>
      <c r="B1" s="259"/>
      <c r="C1" s="259"/>
      <c r="D1" s="259"/>
      <c r="E1" s="259"/>
      <c r="F1" s="259"/>
      <c r="G1" s="259"/>
      <c r="AG1" t="s">
        <v>76</v>
      </c>
    </row>
    <row r="2" spans="1:60" ht="24.95" customHeight="1" x14ac:dyDescent="0.2">
      <c r="A2" s="140" t="s">
        <v>7</v>
      </c>
      <c r="B2" s="49" t="s">
        <v>48</v>
      </c>
      <c r="C2" s="260" t="s">
        <v>49</v>
      </c>
      <c r="D2" s="261"/>
      <c r="E2" s="261"/>
      <c r="F2" s="261"/>
      <c r="G2" s="262"/>
      <c r="AG2" t="s">
        <v>77</v>
      </c>
    </row>
    <row r="3" spans="1:60" ht="24.95" customHeight="1" x14ac:dyDescent="0.2">
      <c r="A3" s="140" t="s">
        <v>8</v>
      </c>
      <c r="B3" s="49" t="s">
        <v>45</v>
      </c>
      <c r="C3" s="260" t="s">
        <v>44</v>
      </c>
      <c r="D3" s="261"/>
      <c r="E3" s="261"/>
      <c r="F3" s="261"/>
      <c r="G3" s="262"/>
      <c r="AC3" s="122" t="s">
        <v>77</v>
      </c>
      <c r="AG3" t="s">
        <v>78</v>
      </c>
    </row>
    <row r="4" spans="1:60" ht="24.95" customHeight="1" x14ac:dyDescent="0.2">
      <c r="A4" s="141" t="s">
        <v>9</v>
      </c>
      <c r="B4" s="142" t="s">
        <v>43</v>
      </c>
      <c r="C4" s="263" t="s">
        <v>44</v>
      </c>
      <c r="D4" s="264"/>
      <c r="E4" s="264"/>
      <c r="F4" s="264"/>
      <c r="G4" s="265"/>
      <c r="AG4" t="s">
        <v>79</v>
      </c>
    </row>
    <row r="5" spans="1:60" x14ac:dyDescent="0.2">
      <c r="D5" s="10"/>
    </row>
    <row r="6" spans="1:60" ht="38.25" x14ac:dyDescent="0.2">
      <c r="A6" s="144" t="s">
        <v>80</v>
      </c>
      <c r="B6" s="146" t="s">
        <v>81</v>
      </c>
      <c r="C6" s="146" t="s">
        <v>82</v>
      </c>
      <c r="D6" s="145" t="s">
        <v>83</v>
      </c>
      <c r="E6" s="144" t="s">
        <v>84</v>
      </c>
      <c r="F6" s="143" t="s">
        <v>85</v>
      </c>
      <c r="G6" s="144" t="s">
        <v>29</v>
      </c>
      <c r="H6" s="147" t="s">
        <v>30</v>
      </c>
      <c r="I6" s="147" t="s">
        <v>86</v>
      </c>
      <c r="J6" s="147" t="s">
        <v>31</v>
      </c>
      <c r="K6" s="147" t="s">
        <v>87</v>
      </c>
      <c r="L6" s="147" t="s">
        <v>88</v>
      </c>
      <c r="M6" s="147" t="s">
        <v>89</v>
      </c>
      <c r="N6" s="147" t="s">
        <v>90</v>
      </c>
      <c r="O6" s="147" t="s">
        <v>91</v>
      </c>
      <c r="P6" s="147" t="s">
        <v>92</v>
      </c>
      <c r="Q6" s="147" t="s">
        <v>93</v>
      </c>
      <c r="R6" s="147" t="s">
        <v>94</v>
      </c>
      <c r="S6" s="147" t="s">
        <v>95</v>
      </c>
      <c r="T6" s="147" t="s">
        <v>96</v>
      </c>
      <c r="U6" s="147" t="s">
        <v>97</v>
      </c>
      <c r="V6" s="147" t="s">
        <v>98</v>
      </c>
      <c r="W6" s="147" t="s">
        <v>99</v>
      </c>
      <c r="X6" s="147" t="s">
        <v>100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101</v>
      </c>
      <c r="B8" s="164" t="s">
        <v>56</v>
      </c>
      <c r="C8" s="185" t="s">
        <v>57</v>
      </c>
      <c r="D8" s="165"/>
      <c r="E8" s="166"/>
      <c r="F8" s="167"/>
      <c r="G8" s="167">
        <f>SUMIF(AG9:AG235,"&lt;&gt;NOR",G9:G235)</f>
        <v>0</v>
      </c>
      <c r="H8" s="167"/>
      <c r="I8" s="167">
        <f>SUM(I9:I235)</f>
        <v>0</v>
      </c>
      <c r="J8" s="167"/>
      <c r="K8" s="167">
        <f>SUM(K9:K235)</f>
        <v>0</v>
      </c>
      <c r="L8" s="167"/>
      <c r="M8" s="167">
        <f>SUM(M9:M235)</f>
        <v>0</v>
      </c>
      <c r="N8" s="167"/>
      <c r="O8" s="167">
        <f>SUM(O9:O235)</f>
        <v>84.3</v>
      </c>
      <c r="P8" s="167"/>
      <c r="Q8" s="167">
        <f>SUM(Q9:Q235)</f>
        <v>28.23</v>
      </c>
      <c r="R8" s="167"/>
      <c r="S8" s="167"/>
      <c r="T8" s="168"/>
      <c r="U8" s="162"/>
      <c r="V8" s="162">
        <f>SUM(V9:V235)</f>
        <v>604.88000000000011</v>
      </c>
      <c r="W8" s="162"/>
      <c r="X8" s="162"/>
      <c r="AG8" t="s">
        <v>102</v>
      </c>
    </row>
    <row r="9" spans="1:60" ht="22.5" outlineLevel="1" x14ac:dyDescent="0.2">
      <c r="A9" s="169">
        <v>1</v>
      </c>
      <c r="B9" s="170" t="s">
        <v>103</v>
      </c>
      <c r="C9" s="186" t="s">
        <v>104</v>
      </c>
      <c r="D9" s="171" t="s">
        <v>105</v>
      </c>
      <c r="E9" s="172">
        <v>59.5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0.22500000000000001</v>
      </c>
      <c r="Q9" s="174">
        <f>ROUND(E9*P9,2)</f>
        <v>13.39</v>
      </c>
      <c r="R9" s="174" t="s">
        <v>106</v>
      </c>
      <c r="S9" s="174" t="s">
        <v>107</v>
      </c>
      <c r="T9" s="175" t="s">
        <v>107</v>
      </c>
      <c r="U9" s="157">
        <v>0.14199999999999999</v>
      </c>
      <c r="V9" s="157">
        <f>ROUND(E9*U9,2)</f>
        <v>8.4499999999999993</v>
      </c>
      <c r="W9" s="157"/>
      <c r="X9" s="157" t="s">
        <v>108</v>
      </c>
      <c r="Y9" s="148"/>
      <c r="Z9" s="148"/>
      <c r="AA9" s="148"/>
      <c r="AB9" s="148"/>
      <c r="AC9" s="148"/>
      <c r="AD9" s="148"/>
      <c r="AE9" s="148"/>
      <c r="AF9" s="148"/>
      <c r="AG9" s="148" t="s">
        <v>109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3" t="s">
        <v>110</v>
      </c>
      <c r="D10" s="254"/>
      <c r="E10" s="254"/>
      <c r="F10" s="254"/>
      <c r="G10" s="254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7" t="s">
        <v>112</v>
      </c>
      <c r="D11" s="158"/>
      <c r="E11" s="159">
        <v>9.5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114</v>
      </c>
      <c r="D12" s="158"/>
      <c r="E12" s="159">
        <v>50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69">
        <v>2</v>
      </c>
      <c r="B13" s="170" t="s">
        <v>115</v>
      </c>
      <c r="C13" s="186" t="s">
        <v>116</v>
      </c>
      <c r="D13" s="171" t="s">
        <v>105</v>
      </c>
      <c r="E13" s="172">
        <v>63.3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0.22</v>
      </c>
      <c r="Q13" s="174">
        <f>ROUND(E13*P13,2)</f>
        <v>13.93</v>
      </c>
      <c r="R13" s="174" t="s">
        <v>106</v>
      </c>
      <c r="S13" s="174" t="s">
        <v>107</v>
      </c>
      <c r="T13" s="175" t="s">
        <v>107</v>
      </c>
      <c r="U13" s="157">
        <v>0.42099999999999999</v>
      </c>
      <c r="V13" s="157">
        <f>ROUND(E13*U13,2)</f>
        <v>26.65</v>
      </c>
      <c r="W13" s="157"/>
      <c r="X13" s="157" t="s">
        <v>108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7" t="s">
        <v>117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118</v>
      </c>
      <c r="D15" s="158"/>
      <c r="E15" s="159">
        <v>59.5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113</v>
      </c>
      <c r="AH15" s="148">
        <v>5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7" t="s">
        <v>119</v>
      </c>
      <c r="D16" s="158"/>
      <c r="E16" s="159">
        <v>3.8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113</v>
      </c>
      <c r="AH16" s="148">
        <v>5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9">
        <v>3</v>
      </c>
      <c r="B17" s="170" t="s">
        <v>120</v>
      </c>
      <c r="C17" s="186" t="s">
        <v>121</v>
      </c>
      <c r="D17" s="171" t="s">
        <v>105</v>
      </c>
      <c r="E17" s="172">
        <v>3.8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0.24</v>
      </c>
      <c r="Q17" s="174">
        <f>ROUND(E17*P17,2)</f>
        <v>0.91</v>
      </c>
      <c r="R17" s="174" t="s">
        <v>106</v>
      </c>
      <c r="S17" s="174" t="s">
        <v>107</v>
      </c>
      <c r="T17" s="175" t="s">
        <v>107</v>
      </c>
      <c r="U17" s="157">
        <v>0.80647999999999997</v>
      </c>
      <c r="V17" s="157">
        <f>ROUND(E17*U17,2)</f>
        <v>3.06</v>
      </c>
      <c r="W17" s="157"/>
      <c r="X17" s="157" t="s">
        <v>108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122</v>
      </c>
      <c r="D18" s="158"/>
      <c r="E18" s="159">
        <v>3.8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9">
        <v>4</v>
      </c>
      <c r="B19" s="170" t="s">
        <v>123</v>
      </c>
      <c r="C19" s="186" t="s">
        <v>124</v>
      </c>
      <c r="D19" s="171" t="s">
        <v>125</v>
      </c>
      <c r="E19" s="172">
        <v>4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2.478E-2</v>
      </c>
      <c r="O19" s="174">
        <f>ROUND(E19*N19,2)</f>
        <v>0.1</v>
      </c>
      <c r="P19" s="174">
        <v>0</v>
      </c>
      <c r="Q19" s="174">
        <f>ROUND(E19*P19,2)</f>
        <v>0</v>
      </c>
      <c r="R19" s="174" t="s">
        <v>126</v>
      </c>
      <c r="S19" s="174" t="s">
        <v>107</v>
      </c>
      <c r="T19" s="175" t="s">
        <v>107</v>
      </c>
      <c r="U19" s="157">
        <v>0.54700000000000004</v>
      </c>
      <c r="V19" s="157">
        <f>ROUND(E19*U19,2)</f>
        <v>2.19</v>
      </c>
      <c r="W19" s="157"/>
      <c r="X19" s="157" t="s">
        <v>108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55"/>
      <c r="B20" s="156"/>
      <c r="C20" s="253" t="s">
        <v>128</v>
      </c>
      <c r="D20" s="254"/>
      <c r="E20" s="254"/>
      <c r="F20" s="254"/>
      <c r="G20" s="254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76" t="str">
        <f>C20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129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7" t="s">
        <v>130</v>
      </c>
      <c r="D22" s="158"/>
      <c r="E22" s="159">
        <v>2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113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131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7" t="s">
        <v>132</v>
      </c>
      <c r="D24" s="158"/>
      <c r="E24" s="159">
        <v>1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133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113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7" t="s">
        <v>134</v>
      </c>
      <c r="D26" s="158"/>
      <c r="E26" s="159">
        <v>1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113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9">
        <v>5</v>
      </c>
      <c r="B27" s="170" t="s">
        <v>135</v>
      </c>
      <c r="C27" s="186" t="s">
        <v>136</v>
      </c>
      <c r="D27" s="171" t="s">
        <v>137</v>
      </c>
      <c r="E27" s="172">
        <v>18.437000000000001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4">
        <v>0</v>
      </c>
      <c r="O27" s="174">
        <f>ROUND(E27*N27,2)</f>
        <v>0</v>
      </c>
      <c r="P27" s="174">
        <v>0</v>
      </c>
      <c r="Q27" s="174">
        <f>ROUND(E27*P27,2)</f>
        <v>0</v>
      </c>
      <c r="R27" s="174" t="s">
        <v>126</v>
      </c>
      <c r="S27" s="174" t="s">
        <v>107</v>
      </c>
      <c r="T27" s="175" t="s">
        <v>107</v>
      </c>
      <c r="U27" s="157">
        <v>9.7000000000000003E-2</v>
      </c>
      <c r="V27" s="157">
        <f>ROUND(E27*U27,2)</f>
        <v>1.79</v>
      </c>
      <c r="W27" s="157"/>
      <c r="X27" s="157" t="s">
        <v>108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53" t="s">
        <v>138</v>
      </c>
      <c r="D28" s="254"/>
      <c r="E28" s="254"/>
      <c r="F28" s="254"/>
      <c r="G28" s="254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76" t="str">
        <f>C28</f>
        <v>nebo lesní půdy, s vodorovným přemístěním na hromady v místě upotřebení nebo na dočasné či trvalé skládky se složením</v>
      </c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7" t="s">
        <v>139</v>
      </c>
      <c r="D29" s="158"/>
      <c r="E29" s="159">
        <v>18.437000000000001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113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8" t="s">
        <v>140</v>
      </c>
      <c r="D30" s="160"/>
      <c r="E30" s="161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113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9" t="s">
        <v>141</v>
      </c>
      <c r="D31" s="160"/>
      <c r="E31" s="161">
        <v>93.45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113</v>
      </c>
      <c r="AH31" s="148">
        <v>2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9" t="s">
        <v>142</v>
      </c>
      <c r="D32" s="160"/>
      <c r="E32" s="161">
        <v>98.6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113</v>
      </c>
      <c r="AH32" s="148">
        <v>2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9" t="s">
        <v>143</v>
      </c>
      <c r="D33" s="160"/>
      <c r="E33" s="161">
        <v>34.020000000000003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113</v>
      </c>
      <c r="AH33" s="148">
        <v>2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8" t="s">
        <v>144</v>
      </c>
      <c r="D34" s="160"/>
      <c r="E34" s="161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113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145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8" t="s">
        <v>140</v>
      </c>
      <c r="D36" s="160"/>
      <c r="E36" s="161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9" t="s">
        <v>146</v>
      </c>
      <c r="D37" s="160"/>
      <c r="E37" s="161">
        <v>41.7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113</v>
      </c>
      <c r="AH37" s="148">
        <v>2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8" t="s">
        <v>144</v>
      </c>
      <c r="D38" s="160"/>
      <c r="E38" s="161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69">
        <v>6</v>
      </c>
      <c r="B39" s="170" t="s">
        <v>147</v>
      </c>
      <c r="C39" s="186" t="s">
        <v>148</v>
      </c>
      <c r="D39" s="171" t="s">
        <v>137</v>
      </c>
      <c r="E39" s="172">
        <v>7.6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0</v>
      </c>
      <c r="O39" s="174">
        <f>ROUND(E39*N39,2)</f>
        <v>0</v>
      </c>
      <c r="P39" s="174">
        <v>0</v>
      </c>
      <c r="Q39" s="174">
        <f>ROUND(E39*P39,2)</f>
        <v>0</v>
      </c>
      <c r="R39" s="174" t="s">
        <v>126</v>
      </c>
      <c r="S39" s="174" t="s">
        <v>107</v>
      </c>
      <c r="T39" s="175" t="s">
        <v>107</v>
      </c>
      <c r="U39" s="157">
        <v>1.7629999999999999</v>
      </c>
      <c r="V39" s="157">
        <f>ROUND(E39*U39,2)</f>
        <v>13.4</v>
      </c>
      <c r="W39" s="157"/>
      <c r="X39" s="157" t="s">
        <v>108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127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53" t="s">
        <v>149</v>
      </c>
      <c r="D40" s="254"/>
      <c r="E40" s="254"/>
      <c r="F40" s="254"/>
      <c r="G40" s="254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76" t="str">
        <f>C40</f>
        <v>Příplatek k cenám hloubených vykopávek za ztížení vykopávky v blízkosti podzemního vedení nebo výbušnin pro jakoukoliv třídu horniny.</v>
      </c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7" t="s">
        <v>129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113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150</v>
      </c>
      <c r="D42" s="158"/>
      <c r="E42" s="159">
        <v>3.8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113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131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113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7" t="s">
        <v>151</v>
      </c>
      <c r="D44" s="158"/>
      <c r="E44" s="159">
        <v>1.8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113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7" t="s">
        <v>133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113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152</v>
      </c>
      <c r="D46" s="158"/>
      <c r="E46" s="159">
        <v>2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113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9">
        <v>7</v>
      </c>
      <c r="B47" s="170" t="s">
        <v>153</v>
      </c>
      <c r="C47" s="186" t="s">
        <v>154</v>
      </c>
      <c r="D47" s="171" t="s">
        <v>137</v>
      </c>
      <c r="E47" s="172">
        <v>85.705200000000005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0</v>
      </c>
      <c r="O47" s="174">
        <f>ROUND(E47*N47,2)</f>
        <v>0</v>
      </c>
      <c r="P47" s="174">
        <v>0</v>
      </c>
      <c r="Q47" s="174">
        <f>ROUND(E47*P47,2)</f>
        <v>0</v>
      </c>
      <c r="R47" s="174" t="s">
        <v>126</v>
      </c>
      <c r="S47" s="174" t="s">
        <v>107</v>
      </c>
      <c r="T47" s="175" t="s">
        <v>107</v>
      </c>
      <c r="U47" s="157">
        <v>2.2490000000000001</v>
      </c>
      <c r="V47" s="157">
        <f>ROUND(E47*U47,2)</f>
        <v>192.75</v>
      </c>
      <c r="W47" s="157"/>
      <c r="X47" s="157" t="s">
        <v>108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109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55"/>
      <c r="B48" s="156"/>
      <c r="C48" s="253" t="s">
        <v>155</v>
      </c>
      <c r="D48" s="254"/>
      <c r="E48" s="254"/>
      <c r="F48" s="254"/>
      <c r="G48" s="254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76" t="str">
        <f>C48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7" t="s">
        <v>156</v>
      </c>
      <c r="D49" s="158"/>
      <c r="E49" s="159">
        <v>85.705200000000005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113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69">
        <v>8</v>
      </c>
      <c r="B50" s="170" t="s">
        <v>157</v>
      </c>
      <c r="C50" s="186" t="s">
        <v>158</v>
      </c>
      <c r="D50" s="171" t="s">
        <v>137</v>
      </c>
      <c r="E50" s="172">
        <v>34.282080000000001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4">
        <v>0</v>
      </c>
      <c r="O50" s="174">
        <f>ROUND(E50*N50,2)</f>
        <v>0</v>
      </c>
      <c r="P50" s="174">
        <v>0</v>
      </c>
      <c r="Q50" s="174">
        <f>ROUND(E50*P50,2)</f>
        <v>0</v>
      </c>
      <c r="R50" s="174" t="s">
        <v>126</v>
      </c>
      <c r="S50" s="174" t="s">
        <v>107</v>
      </c>
      <c r="T50" s="175" t="s">
        <v>107</v>
      </c>
      <c r="U50" s="157">
        <v>0.107</v>
      </c>
      <c r="V50" s="157">
        <f>ROUND(E50*U50,2)</f>
        <v>3.67</v>
      </c>
      <c r="W50" s="157"/>
      <c r="X50" s="157" t="s">
        <v>108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109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55"/>
      <c r="B51" s="156"/>
      <c r="C51" s="253" t="s">
        <v>155</v>
      </c>
      <c r="D51" s="254"/>
      <c r="E51" s="254"/>
      <c r="F51" s="254"/>
      <c r="G51" s="254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76" t="str">
        <f>C51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159</v>
      </c>
      <c r="D52" s="158"/>
      <c r="E52" s="159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7" t="s">
        <v>160</v>
      </c>
      <c r="D53" s="158"/>
      <c r="E53" s="159">
        <v>34.282080000000001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113</v>
      </c>
      <c r="AH53" s="148">
        <v>5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9</v>
      </c>
      <c r="B54" s="170" t="s">
        <v>161</v>
      </c>
      <c r="C54" s="186" t="s">
        <v>162</v>
      </c>
      <c r="D54" s="171" t="s">
        <v>137</v>
      </c>
      <c r="E54" s="172">
        <v>116.9502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0</v>
      </c>
      <c r="O54" s="174">
        <f>ROUND(E54*N54,2)</f>
        <v>0</v>
      </c>
      <c r="P54" s="174">
        <v>0</v>
      </c>
      <c r="Q54" s="174">
        <f>ROUND(E54*P54,2)</f>
        <v>0</v>
      </c>
      <c r="R54" s="174" t="s">
        <v>126</v>
      </c>
      <c r="S54" s="174" t="s">
        <v>107</v>
      </c>
      <c r="T54" s="175" t="s">
        <v>107</v>
      </c>
      <c r="U54" s="157">
        <v>0.16</v>
      </c>
      <c r="V54" s="157">
        <f>ROUND(E54*U54,2)</f>
        <v>18.71</v>
      </c>
      <c r="W54" s="157"/>
      <c r="X54" s="157" t="s">
        <v>108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127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33.75" outlineLevel="1" x14ac:dyDescent="0.2">
      <c r="A55" s="155"/>
      <c r="B55" s="156"/>
      <c r="C55" s="253" t="s">
        <v>163</v>
      </c>
      <c r="D55" s="254"/>
      <c r="E55" s="254"/>
      <c r="F55" s="254"/>
      <c r="G55" s="254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111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76" t="str">
        <f>C55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7" t="s">
        <v>164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113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129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113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165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113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7" t="s">
        <v>166</v>
      </c>
      <c r="D59" s="158"/>
      <c r="E59" s="159">
        <v>14.48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113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167</v>
      </c>
      <c r="D60" s="158"/>
      <c r="E60" s="159">
        <v>15.159000000000001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113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7" t="s">
        <v>168</v>
      </c>
      <c r="D61" s="158"/>
      <c r="E61" s="159">
        <v>24.297899999999998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113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169</v>
      </c>
      <c r="D62" s="158"/>
      <c r="E62" s="159">
        <v>18.460750000000001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7" t="s">
        <v>170</v>
      </c>
      <c r="D63" s="158"/>
      <c r="E63" s="159">
        <v>5.6375000000000002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113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171</v>
      </c>
      <c r="D64" s="158"/>
      <c r="E64" s="159">
        <v>21.725000000000001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113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7" t="s">
        <v>172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113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7" t="s">
        <v>173</v>
      </c>
      <c r="D66" s="158"/>
      <c r="E66" s="159">
        <v>0.88549999999999995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113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7" t="s">
        <v>131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113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174</v>
      </c>
      <c r="D68" s="158"/>
      <c r="E68" s="159">
        <v>0.4425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113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7" t="s">
        <v>175</v>
      </c>
      <c r="D69" s="158"/>
      <c r="E69" s="159">
        <v>0.62039999999999995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176</v>
      </c>
      <c r="D70" s="158"/>
      <c r="E70" s="159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113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7" t="s">
        <v>177</v>
      </c>
      <c r="D71" s="158"/>
      <c r="E71" s="159">
        <v>0.65100000000000002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113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7" t="s">
        <v>178</v>
      </c>
      <c r="D72" s="158"/>
      <c r="E72" s="159">
        <v>0.45540000000000003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113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133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179</v>
      </c>
      <c r="D74" s="158"/>
      <c r="E74" s="159">
        <v>25.0275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113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7" t="s">
        <v>180</v>
      </c>
      <c r="D75" s="158"/>
      <c r="E75" s="159">
        <v>0.78374999999999995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113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7" t="s">
        <v>181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113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7" t="s">
        <v>182</v>
      </c>
      <c r="D77" s="158"/>
      <c r="E77" s="159">
        <v>1.47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113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7" t="s">
        <v>183</v>
      </c>
      <c r="D78" s="158"/>
      <c r="E78" s="159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113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7" t="s">
        <v>184</v>
      </c>
      <c r="D79" s="158"/>
      <c r="E79" s="159">
        <v>1.2869999999999999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113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7" t="s">
        <v>185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113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7" t="s">
        <v>186</v>
      </c>
      <c r="D81" s="158"/>
      <c r="E81" s="159">
        <v>-8.8729999999999993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113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8" t="s">
        <v>140</v>
      </c>
      <c r="D82" s="160"/>
      <c r="E82" s="161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113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9" t="s">
        <v>187</v>
      </c>
      <c r="D83" s="160"/>
      <c r="E83" s="161">
        <v>62.3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113</v>
      </c>
      <c r="AH83" s="148">
        <v>2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9" t="s">
        <v>188</v>
      </c>
      <c r="D84" s="160"/>
      <c r="E84" s="161">
        <v>54.23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113</v>
      </c>
      <c r="AH84" s="148">
        <v>2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8" t="s">
        <v>144</v>
      </c>
      <c r="D85" s="160"/>
      <c r="E85" s="161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7" t="s">
        <v>189</v>
      </c>
      <c r="D86" s="158"/>
      <c r="E86" s="159">
        <v>-5.56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113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8" t="s">
        <v>140</v>
      </c>
      <c r="D87" s="160"/>
      <c r="E87" s="161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9" t="s">
        <v>190</v>
      </c>
      <c r="D88" s="160"/>
      <c r="E88" s="161">
        <v>27.8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113</v>
      </c>
      <c r="AH88" s="148">
        <v>2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8" t="s">
        <v>144</v>
      </c>
      <c r="D89" s="160"/>
      <c r="E89" s="161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9">
        <v>10</v>
      </c>
      <c r="B90" s="170" t="s">
        <v>191</v>
      </c>
      <c r="C90" s="186" t="s">
        <v>192</v>
      </c>
      <c r="D90" s="171" t="s">
        <v>137</v>
      </c>
      <c r="E90" s="172">
        <v>46.780079999999998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4">
        <v>0</v>
      </c>
      <c r="O90" s="174">
        <f>ROUND(E90*N90,2)</f>
        <v>0</v>
      </c>
      <c r="P90" s="174">
        <v>0</v>
      </c>
      <c r="Q90" s="174">
        <f>ROUND(E90*P90,2)</f>
        <v>0</v>
      </c>
      <c r="R90" s="174" t="s">
        <v>126</v>
      </c>
      <c r="S90" s="174" t="s">
        <v>107</v>
      </c>
      <c r="T90" s="175" t="s">
        <v>107</v>
      </c>
      <c r="U90" s="157">
        <v>8.4000000000000005E-2</v>
      </c>
      <c r="V90" s="157">
        <f>ROUND(E90*U90,2)</f>
        <v>3.93</v>
      </c>
      <c r="W90" s="157"/>
      <c r="X90" s="157" t="s">
        <v>108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127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33.75" outlineLevel="1" x14ac:dyDescent="0.2">
      <c r="A91" s="155"/>
      <c r="B91" s="156"/>
      <c r="C91" s="253" t="s">
        <v>163</v>
      </c>
      <c r="D91" s="254"/>
      <c r="E91" s="254"/>
      <c r="F91" s="254"/>
      <c r="G91" s="254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111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76" t="str">
        <f>C91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159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113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7" t="s">
        <v>193</v>
      </c>
      <c r="D93" s="158"/>
      <c r="E93" s="159">
        <v>46.780079999999998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113</v>
      </c>
      <c r="AH93" s="148">
        <v>5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69">
        <v>11</v>
      </c>
      <c r="B94" s="170" t="s">
        <v>194</v>
      </c>
      <c r="C94" s="186" t="s">
        <v>195</v>
      </c>
      <c r="D94" s="171" t="s">
        <v>105</v>
      </c>
      <c r="E94" s="172">
        <v>249.679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4">
        <v>9.8999999999999999E-4</v>
      </c>
      <c r="O94" s="174">
        <f>ROUND(E94*N94,2)</f>
        <v>0.25</v>
      </c>
      <c r="P94" s="174">
        <v>0</v>
      </c>
      <c r="Q94" s="174">
        <f>ROUND(E94*P94,2)</f>
        <v>0</v>
      </c>
      <c r="R94" s="174" t="s">
        <v>126</v>
      </c>
      <c r="S94" s="174" t="s">
        <v>107</v>
      </c>
      <c r="T94" s="175" t="s">
        <v>107</v>
      </c>
      <c r="U94" s="157">
        <v>0.23599999999999999</v>
      </c>
      <c r="V94" s="157">
        <f>ROUND(E94*U94,2)</f>
        <v>58.92</v>
      </c>
      <c r="W94" s="157"/>
      <c r="X94" s="157" t="s">
        <v>108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127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253" t="s">
        <v>196</v>
      </c>
      <c r="D95" s="254"/>
      <c r="E95" s="254"/>
      <c r="F95" s="254"/>
      <c r="G95" s="254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111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7" t="s">
        <v>129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113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165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113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7" t="s">
        <v>197</v>
      </c>
      <c r="D98" s="158"/>
      <c r="E98" s="159">
        <v>28.96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113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7" t="s">
        <v>198</v>
      </c>
      <c r="D99" s="158"/>
      <c r="E99" s="159">
        <v>30.318000000000001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113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7" t="s">
        <v>199</v>
      </c>
      <c r="D100" s="158"/>
      <c r="E100" s="159">
        <v>44.177999999999997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113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7" t="s">
        <v>200</v>
      </c>
      <c r="D101" s="158"/>
      <c r="E101" s="159">
        <v>33.564999999999998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113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201</v>
      </c>
      <c r="D102" s="158"/>
      <c r="E102" s="159">
        <v>10.25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113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7" t="s">
        <v>202</v>
      </c>
      <c r="D103" s="158"/>
      <c r="E103" s="159">
        <v>39.5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113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7" t="s">
        <v>172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113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7" t="s">
        <v>203</v>
      </c>
      <c r="D105" s="158"/>
      <c r="E105" s="159">
        <v>1.7709999999999999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113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131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113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7" t="s">
        <v>204</v>
      </c>
      <c r="D107" s="158"/>
      <c r="E107" s="159">
        <v>0.88500000000000001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113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7" t="s">
        <v>205</v>
      </c>
      <c r="D108" s="158"/>
      <c r="E108" s="159">
        <v>1.1279999999999999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113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176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113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206</v>
      </c>
      <c r="D110" s="158"/>
      <c r="E110" s="159">
        <v>1.302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113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7" t="s">
        <v>207</v>
      </c>
      <c r="D111" s="158"/>
      <c r="E111" s="159">
        <v>0.82799999999999996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113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7" t="s">
        <v>133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113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208</v>
      </c>
      <c r="D113" s="158"/>
      <c r="E113" s="159">
        <v>50.055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113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7" t="s">
        <v>209</v>
      </c>
      <c r="D114" s="158"/>
      <c r="E114" s="159">
        <v>1.425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113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181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113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7" t="s">
        <v>210</v>
      </c>
      <c r="D116" s="158"/>
      <c r="E116" s="159">
        <v>2.94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113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7" t="s">
        <v>183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113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7" t="s">
        <v>211</v>
      </c>
      <c r="D118" s="158"/>
      <c r="E118" s="159">
        <v>2.5739999999999998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113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69">
        <v>12</v>
      </c>
      <c r="B119" s="170" t="s">
        <v>212</v>
      </c>
      <c r="C119" s="186" t="s">
        <v>213</v>
      </c>
      <c r="D119" s="171" t="s">
        <v>105</v>
      </c>
      <c r="E119" s="172">
        <v>249.679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21</v>
      </c>
      <c r="M119" s="174">
        <f>G119*(1+L119/100)</f>
        <v>0</v>
      </c>
      <c r="N119" s="174">
        <v>0</v>
      </c>
      <c r="O119" s="174">
        <f>ROUND(E119*N119,2)</f>
        <v>0</v>
      </c>
      <c r="P119" s="174">
        <v>0</v>
      </c>
      <c r="Q119" s="174">
        <f>ROUND(E119*P119,2)</f>
        <v>0</v>
      </c>
      <c r="R119" s="174" t="s">
        <v>126</v>
      </c>
      <c r="S119" s="174" t="s">
        <v>107</v>
      </c>
      <c r="T119" s="175" t="s">
        <v>107</v>
      </c>
      <c r="U119" s="157">
        <v>7.0000000000000007E-2</v>
      </c>
      <c r="V119" s="157">
        <f>ROUND(E119*U119,2)</f>
        <v>17.48</v>
      </c>
      <c r="W119" s="157"/>
      <c r="X119" s="157" t="s">
        <v>108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127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253" t="s">
        <v>214</v>
      </c>
      <c r="D120" s="254"/>
      <c r="E120" s="254"/>
      <c r="F120" s="254"/>
      <c r="G120" s="254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111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7" t="s">
        <v>215</v>
      </c>
      <c r="D121" s="158"/>
      <c r="E121" s="159">
        <v>249.679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113</v>
      </c>
      <c r="AH121" s="148">
        <v>5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69">
        <v>13</v>
      </c>
      <c r="B122" s="170" t="s">
        <v>216</v>
      </c>
      <c r="C122" s="186" t="s">
        <v>217</v>
      </c>
      <c r="D122" s="171" t="s">
        <v>105</v>
      </c>
      <c r="E122" s="172">
        <v>62.031199999999998</v>
      </c>
      <c r="F122" s="173"/>
      <c r="G122" s="174">
        <f>ROUND(E122*F122,2)</f>
        <v>0</v>
      </c>
      <c r="H122" s="173"/>
      <c r="I122" s="174">
        <f>ROUND(E122*H122,2)</f>
        <v>0</v>
      </c>
      <c r="J122" s="173"/>
      <c r="K122" s="174">
        <f>ROUND(E122*J122,2)</f>
        <v>0</v>
      </c>
      <c r="L122" s="174">
        <v>21</v>
      </c>
      <c r="M122" s="174">
        <f>G122*(1+L122/100)</f>
        <v>0</v>
      </c>
      <c r="N122" s="174">
        <v>6.9999999999999999E-4</v>
      </c>
      <c r="O122" s="174">
        <f>ROUND(E122*N122,2)</f>
        <v>0.04</v>
      </c>
      <c r="P122" s="174">
        <v>0</v>
      </c>
      <c r="Q122" s="174">
        <f>ROUND(E122*P122,2)</f>
        <v>0</v>
      </c>
      <c r="R122" s="174" t="s">
        <v>126</v>
      </c>
      <c r="S122" s="174" t="s">
        <v>107</v>
      </c>
      <c r="T122" s="175" t="s">
        <v>107</v>
      </c>
      <c r="U122" s="157">
        <v>0.156</v>
      </c>
      <c r="V122" s="157">
        <f>ROUND(E122*U122,2)</f>
        <v>9.68</v>
      </c>
      <c r="W122" s="157"/>
      <c r="X122" s="157" t="s">
        <v>108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109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7" t="s">
        <v>218</v>
      </c>
      <c r="D123" s="158"/>
      <c r="E123" s="159">
        <v>62.031199999999998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113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69">
        <v>14</v>
      </c>
      <c r="B124" s="170" t="s">
        <v>219</v>
      </c>
      <c r="C124" s="186" t="s">
        <v>220</v>
      </c>
      <c r="D124" s="171" t="s">
        <v>105</v>
      </c>
      <c r="E124" s="172">
        <v>62.031199999999998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4">
        <v>0</v>
      </c>
      <c r="O124" s="174">
        <f>ROUND(E124*N124,2)</f>
        <v>0</v>
      </c>
      <c r="P124" s="174">
        <v>0</v>
      </c>
      <c r="Q124" s="174">
        <f>ROUND(E124*P124,2)</f>
        <v>0</v>
      </c>
      <c r="R124" s="174" t="s">
        <v>126</v>
      </c>
      <c r="S124" s="174" t="s">
        <v>107</v>
      </c>
      <c r="T124" s="175" t="s">
        <v>107</v>
      </c>
      <c r="U124" s="157">
        <v>9.5000000000000001E-2</v>
      </c>
      <c r="V124" s="157">
        <f>ROUND(E124*U124,2)</f>
        <v>5.89</v>
      </c>
      <c r="W124" s="157"/>
      <c r="X124" s="157" t="s">
        <v>108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109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253" t="s">
        <v>221</v>
      </c>
      <c r="D125" s="254"/>
      <c r="E125" s="254"/>
      <c r="F125" s="254"/>
      <c r="G125" s="254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111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7" t="s">
        <v>222</v>
      </c>
      <c r="D126" s="158"/>
      <c r="E126" s="159">
        <v>62.031199999999998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113</v>
      </c>
      <c r="AH126" s="148">
        <v>5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69">
        <v>15</v>
      </c>
      <c r="B127" s="170" t="s">
        <v>223</v>
      </c>
      <c r="C127" s="186" t="s">
        <v>224</v>
      </c>
      <c r="D127" s="171" t="s">
        <v>105</v>
      </c>
      <c r="E127" s="172">
        <v>62.031199999999998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8.0000000000000004E-4</v>
      </c>
      <c r="O127" s="174">
        <f>ROUND(E127*N127,2)</f>
        <v>0.05</v>
      </c>
      <c r="P127" s="174">
        <v>0</v>
      </c>
      <c r="Q127" s="174">
        <f>ROUND(E127*P127,2)</f>
        <v>0</v>
      </c>
      <c r="R127" s="174" t="s">
        <v>126</v>
      </c>
      <c r="S127" s="174" t="s">
        <v>107</v>
      </c>
      <c r="T127" s="175" t="s">
        <v>107</v>
      </c>
      <c r="U127" s="157">
        <v>0.28299999999999997</v>
      </c>
      <c r="V127" s="157">
        <f>ROUND(E127*U127,2)</f>
        <v>17.55</v>
      </c>
      <c r="W127" s="157"/>
      <c r="X127" s="157" t="s">
        <v>108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109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53" t="s">
        <v>225</v>
      </c>
      <c r="D128" s="254"/>
      <c r="E128" s="254"/>
      <c r="F128" s="254"/>
      <c r="G128" s="254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111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222</v>
      </c>
      <c r="D129" s="158"/>
      <c r="E129" s="159">
        <v>62.031199999999998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113</v>
      </c>
      <c r="AH129" s="148">
        <v>5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69">
        <v>16</v>
      </c>
      <c r="B130" s="170" t="s">
        <v>226</v>
      </c>
      <c r="C130" s="186" t="s">
        <v>227</v>
      </c>
      <c r="D130" s="171" t="s">
        <v>105</v>
      </c>
      <c r="E130" s="172">
        <v>62.031199999999998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74">
        <v>0</v>
      </c>
      <c r="O130" s="174">
        <f>ROUND(E130*N130,2)</f>
        <v>0</v>
      </c>
      <c r="P130" s="174">
        <v>0</v>
      </c>
      <c r="Q130" s="174">
        <f>ROUND(E130*P130,2)</f>
        <v>0</v>
      </c>
      <c r="R130" s="174" t="s">
        <v>126</v>
      </c>
      <c r="S130" s="174" t="s">
        <v>107</v>
      </c>
      <c r="T130" s="175" t="s">
        <v>107</v>
      </c>
      <c r="U130" s="157">
        <v>0.08</v>
      </c>
      <c r="V130" s="157">
        <f>ROUND(E130*U130,2)</f>
        <v>4.96</v>
      </c>
      <c r="W130" s="157"/>
      <c r="X130" s="157" t="s">
        <v>108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109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253" t="s">
        <v>228</v>
      </c>
      <c r="D131" s="254"/>
      <c r="E131" s="254"/>
      <c r="F131" s="254"/>
      <c r="G131" s="254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111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7" t="s">
        <v>229</v>
      </c>
      <c r="D132" s="158"/>
      <c r="E132" s="159">
        <v>62.031199999999998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113</v>
      </c>
      <c r="AH132" s="148">
        <v>5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69">
        <v>17</v>
      </c>
      <c r="B133" s="170" t="s">
        <v>230</v>
      </c>
      <c r="C133" s="186" t="s">
        <v>231</v>
      </c>
      <c r="D133" s="171" t="s">
        <v>137</v>
      </c>
      <c r="E133" s="172">
        <v>37.423450000000003</v>
      </c>
      <c r="F133" s="173"/>
      <c r="G133" s="174">
        <f>ROUND(E133*F133,2)</f>
        <v>0</v>
      </c>
      <c r="H133" s="173"/>
      <c r="I133" s="174">
        <f>ROUND(E133*H133,2)</f>
        <v>0</v>
      </c>
      <c r="J133" s="173"/>
      <c r="K133" s="174">
        <f>ROUND(E133*J133,2)</f>
        <v>0</v>
      </c>
      <c r="L133" s="174">
        <v>21</v>
      </c>
      <c r="M133" s="174">
        <f>G133*(1+L133/100)</f>
        <v>0</v>
      </c>
      <c r="N133" s="174">
        <v>0</v>
      </c>
      <c r="O133" s="174">
        <f>ROUND(E133*N133,2)</f>
        <v>0</v>
      </c>
      <c r="P133" s="174">
        <v>0</v>
      </c>
      <c r="Q133" s="174">
        <f>ROUND(E133*P133,2)</f>
        <v>0</v>
      </c>
      <c r="R133" s="174" t="s">
        <v>126</v>
      </c>
      <c r="S133" s="174" t="s">
        <v>107</v>
      </c>
      <c r="T133" s="175" t="s">
        <v>107</v>
      </c>
      <c r="U133" s="157">
        <v>0.34499999999999997</v>
      </c>
      <c r="V133" s="157">
        <f>ROUND(E133*U133,2)</f>
        <v>12.91</v>
      </c>
      <c r="W133" s="157"/>
      <c r="X133" s="157" t="s">
        <v>108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109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253" t="s">
        <v>232</v>
      </c>
      <c r="D134" s="254"/>
      <c r="E134" s="254"/>
      <c r="F134" s="254"/>
      <c r="G134" s="254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111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76" t="str">
        <f>C134</f>
        <v>bez naložení do dopravní nádoby, ale s vyprázdněním dopravní nádoby na hromadu nebo na dopravní prostředek,</v>
      </c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8" t="s">
        <v>140</v>
      </c>
      <c r="D135" s="160"/>
      <c r="E135" s="161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113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9" t="s">
        <v>233</v>
      </c>
      <c r="D136" s="160"/>
      <c r="E136" s="161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113</v>
      </c>
      <c r="AH136" s="148">
        <v>2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9" t="s">
        <v>234</v>
      </c>
      <c r="D137" s="160"/>
      <c r="E137" s="161">
        <v>18.460750000000001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113</v>
      </c>
      <c r="AH137" s="148">
        <v>2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9" t="s">
        <v>235</v>
      </c>
      <c r="D138" s="160"/>
      <c r="E138" s="161">
        <v>5.6375000000000002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113</v>
      </c>
      <c r="AH138" s="148">
        <v>2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9" t="s">
        <v>236</v>
      </c>
      <c r="D139" s="160"/>
      <c r="E139" s="161">
        <v>21.725000000000001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113</v>
      </c>
      <c r="AH139" s="148">
        <v>2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9" t="s">
        <v>237</v>
      </c>
      <c r="D140" s="160"/>
      <c r="E140" s="161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113</v>
      </c>
      <c r="AH140" s="148">
        <v>2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9" t="s">
        <v>238</v>
      </c>
      <c r="D141" s="160"/>
      <c r="E141" s="161">
        <v>0.45540000000000003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113</v>
      </c>
      <c r="AH141" s="148">
        <v>2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9" t="s">
        <v>239</v>
      </c>
      <c r="D142" s="160"/>
      <c r="E142" s="161"/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113</v>
      </c>
      <c r="AH142" s="148">
        <v>2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9" t="s">
        <v>240</v>
      </c>
      <c r="D143" s="160"/>
      <c r="E143" s="161">
        <v>25.0275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113</v>
      </c>
      <c r="AH143" s="148">
        <v>2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9" t="s">
        <v>241</v>
      </c>
      <c r="D144" s="160"/>
      <c r="E144" s="161">
        <v>0.78374999999999995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113</v>
      </c>
      <c r="AH144" s="148">
        <v>2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9" t="s">
        <v>242</v>
      </c>
      <c r="D145" s="160"/>
      <c r="E145" s="161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113</v>
      </c>
      <c r="AH145" s="148">
        <v>2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9" t="s">
        <v>243</v>
      </c>
      <c r="D146" s="160"/>
      <c r="E146" s="161">
        <v>1.47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113</v>
      </c>
      <c r="AH146" s="148">
        <v>2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9" t="s">
        <v>244</v>
      </c>
      <c r="D147" s="160"/>
      <c r="E147" s="161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113</v>
      </c>
      <c r="AH147" s="148">
        <v>2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9" t="s">
        <v>245</v>
      </c>
      <c r="D148" s="160"/>
      <c r="E148" s="161">
        <v>1.2869999999999999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113</v>
      </c>
      <c r="AH148" s="148">
        <v>2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8" t="s">
        <v>144</v>
      </c>
      <c r="D149" s="160"/>
      <c r="E149" s="161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113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7" t="s">
        <v>246</v>
      </c>
      <c r="D150" s="158"/>
      <c r="E150" s="159">
        <v>37.423450000000003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113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9">
        <v>18</v>
      </c>
      <c r="B151" s="170" t="s">
        <v>247</v>
      </c>
      <c r="C151" s="186" t="s">
        <v>248</v>
      </c>
      <c r="D151" s="171" t="s">
        <v>137</v>
      </c>
      <c r="E151" s="172">
        <v>85.705200000000005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4">
        <v>0</v>
      </c>
      <c r="O151" s="174">
        <f>ROUND(E151*N151,2)</f>
        <v>0</v>
      </c>
      <c r="P151" s="174">
        <v>0</v>
      </c>
      <c r="Q151" s="174">
        <f>ROUND(E151*P151,2)</f>
        <v>0</v>
      </c>
      <c r="R151" s="174" t="s">
        <v>126</v>
      </c>
      <c r="S151" s="174" t="s">
        <v>107</v>
      </c>
      <c r="T151" s="175" t="s">
        <v>107</v>
      </c>
      <c r="U151" s="157">
        <v>0.51900000000000002</v>
      </c>
      <c r="V151" s="157">
        <f>ROUND(E151*U151,2)</f>
        <v>44.48</v>
      </c>
      <c r="W151" s="157"/>
      <c r="X151" s="157" t="s">
        <v>108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109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253" t="s">
        <v>232</v>
      </c>
      <c r="D152" s="254"/>
      <c r="E152" s="254"/>
      <c r="F152" s="254"/>
      <c r="G152" s="254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111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76" t="str">
        <f>C152</f>
        <v>bez naložení do dopravní nádoby, ale s vyprázdněním dopravní nádoby na hromadu nebo na dopravní prostředek,</v>
      </c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7" t="s">
        <v>249</v>
      </c>
      <c r="D153" s="158"/>
      <c r="E153" s="159">
        <v>85.705200000000005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113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ht="22.5" outlineLevel="1" x14ac:dyDescent="0.2">
      <c r="A154" s="169">
        <v>19</v>
      </c>
      <c r="B154" s="170" t="s">
        <v>250</v>
      </c>
      <c r="C154" s="186" t="s">
        <v>251</v>
      </c>
      <c r="D154" s="171" t="s">
        <v>137</v>
      </c>
      <c r="E154" s="172">
        <v>95.509200000000007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0</v>
      </c>
      <c r="O154" s="174">
        <f>ROUND(E154*N154,2)</f>
        <v>0</v>
      </c>
      <c r="P154" s="174">
        <v>0</v>
      </c>
      <c r="Q154" s="174">
        <f>ROUND(E154*P154,2)</f>
        <v>0</v>
      </c>
      <c r="R154" s="174" t="s">
        <v>126</v>
      </c>
      <c r="S154" s="174" t="s">
        <v>107</v>
      </c>
      <c r="T154" s="175" t="s">
        <v>107</v>
      </c>
      <c r="U154" s="157">
        <v>1.0999999999999999E-2</v>
      </c>
      <c r="V154" s="157">
        <f>ROUND(E154*U154,2)</f>
        <v>1.05</v>
      </c>
      <c r="W154" s="157"/>
      <c r="X154" s="157" t="s">
        <v>108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127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253" t="s">
        <v>252</v>
      </c>
      <c r="D155" s="254"/>
      <c r="E155" s="254"/>
      <c r="F155" s="254"/>
      <c r="G155" s="254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111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7" t="s">
        <v>253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113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7" t="s">
        <v>249</v>
      </c>
      <c r="D157" s="158"/>
      <c r="E157" s="159">
        <v>85.705200000000005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113</v>
      </c>
      <c r="AH157" s="148">
        <v>5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7" t="s">
        <v>254</v>
      </c>
      <c r="D158" s="158"/>
      <c r="E158" s="159">
        <v>116.9502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113</v>
      </c>
      <c r="AH158" s="148">
        <v>5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255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113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7" t="s">
        <v>256</v>
      </c>
      <c r="D160" s="158"/>
      <c r="E160" s="159">
        <v>-107.14619999999999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113</v>
      </c>
      <c r="AH160" s="148">
        <v>5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ht="33.75" outlineLevel="1" x14ac:dyDescent="0.2">
      <c r="A161" s="169">
        <v>20</v>
      </c>
      <c r="B161" s="170" t="s">
        <v>257</v>
      </c>
      <c r="C161" s="186" t="s">
        <v>258</v>
      </c>
      <c r="D161" s="171" t="s">
        <v>137</v>
      </c>
      <c r="E161" s="172">
        <v>955.09199999999998</v>
      </c>
      <c r="F161" s="173"/>
      <c r="G161" s="174">
        <f>ROUND(E161*F161,2)</f>
        <v>0</v>
      </c>
      <c r="H161" s="173"/>
      <c r="I161" s="174">
        <f>ROUND(E161*H161,2)</f>
        <v>0</v>
      </c>
      <c r="J161" s="173"/>
      <c r="K161" s="174">
        <f>ROUND(E161*J161,2)</f>
        <v>0</v>
      </c>
      <c r="L161" s="174">
        <v>21</v>
      </c>
      <c r="M161" s="174">
        <f>G161*(1+L161/100)</f>
        <v>0</v>
      </c>
      <c r="N161" s="174">
        <v>0</v>
      </c>
      <c r="O161" s="174">
        <f>ROUND(E161*N161,2)</f>
        <v>0</v>
      </c>
      <c r="P161" s="174">
        <v>0</v>
      </c>
      <c r="Q161" s="174">
        <f>ROUND(E161*P161,2)</f>
        <v>0</v>
      </c>
      <c r="R161" s="174" t="s">
        <v>126</v>
      </c>
      <c r="S161" s="174" t="s">
        <v>107</v>
      </c>
      <c r="T161" s="175" t="s">
        <v>107</v>
      </c>
      <c r="U161" s="157">
        <v>0</v>
      </c>
      <c r="V161" s="157">
        <f>ROUND(E161*U161,2)</f>
        <v>0</v>
      </c>
      <c r="W161" s="157"/>
      <c r="X161" s="157" t="s">
        <v>108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127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253" t="s">
        <v>252</v>
      </c>
      <c r="D162" s="254"/>
      <c r="E162" s="254"/>
      <c r="F162" s="254"/>
      <c r="G162" s="254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111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7" t="s">
        <v>259</v>
      </c>
      <c r="D163" s="158"/>
      <c r="E163" s="159">
        <v>955.09199999999998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113</v>
      </c>
      <c r="AH163" s="148">
        <v>5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ht="22.5" outlineLevel="1" x14ac:dyDescent="0.2">
      <c r="A164" s="169">
        <v>21</v>
      </c>
      <c r="B164" s="170" t="s">
        <v>260</v>
      </c>
      <c r="C164" s="186" t="s">
        <v>261</v>
      </c>
      <c r="D164" s="171" t="s">
        <v>137</v>
      </c>
      <c r="E164" s="172">
        <v>95.509200000000007</v>
      </c>
      <c r="F164" s="173"/>
      <c r="G164" s="174">
        <f>ROUND(E164*F164,2)</f>
        <v>0</v>
      </c>
      <c r="H164" s="173"/>
      <c r="I164" s="174">
        <f>ROUND(E164*H164,2)</f>
        <v>0</v>
      </c>
      <c r="J164" s="173"/>
      <c r="K164" s="174">
        <f>ROUND(E164*J164,2)</f>
        <v>0</v>
      </c>
      <c r="L164" s="174">
        <v>21</v>
      </c>
      <c r="M164" s="174">
        <f>G164*(1+L164/100)</f>
        <v>0</v>
      </c>
      <c r="N164" s="174">
        <v>0</v>
      </c>
      <c r="O164" s="174">
        <f>ROUND(E164*N164,2)</f>
        <v>0</v>
      </c>
      <c r="P164" s="174">
        <v>0</v>
      </c>
      <c r="Q164" s="174">
        <f>ROUND(E164*P164,2)</f>
        <v>0</v>
      </c>
      <c r="R164" s="174" t="s">
        <v>126</v>
      </c>
      <c r="S164" s="174" t="s">
        <v>107</v>
      </c>
      <c r="T164" s="175" t="s">
        <v>107</v>
      </c>
      <c r="U164" s="157">
        <v>8.9999999999999993E-3</v>
      </c>
      <c r="V164" s="157">
        <f>ROUND(E164*U164,2)</f>
        <v>0.86</v>
      </c>
      <c r="W164" s="157"/>
      <c r="X164" s="157" t="s">
        <v>108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127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7" t="s">
        <v>262</v>
      </c>
      <c r="D165" s="158"/>
      <c r="E165" s="159">
        <v>95.509200000000007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113</v>
      </c>
      <c r="AH165" s="148">
        <v>5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ht="22.5" outlineLevel="1" x14ac:dyDescent="0.2">
      <c r="A166" s="169">
        <v>22</v>
      </c>
      <c r="B166" s="170" t="s">
        <v>263</v>
      </c>
      <c r="C166" s="186" t="s">
        <v>264</v>
      </c>
      <c r="D166" s="171" t="s">
        <v>137</v>
      </c>
      <c r="E166" s="172">
        <v>107.14619999999999</v>
      </c>
      <c r="F166" s="173"/>
      <c r="G166" s="174">
        <f>ROUND(E166*F166,2)</f>
        <v>0</v>
      </c>
      <c r="H166" s="173"/>
      <c r="I166" s="174">
        <f>ROUND(E166*H166,2)</f>
        <v>0</v>
      </c>
      <c r="J166" s="173"/>
      <c r="K166" s="174">
        <f>ROUND(E166*J166,2)</f>
        <v>0</v>
      </c>
      <c r="L166" s="174">
        <v>21</v>
      </c>
      <c r="M166" s="174">
        <f>G166*(1+L166/100)</f>
        <v>0</v>
      </c>
      <c r="N166" s="174">
        <v>0</v>
      </c>
      <c r="O166" s="174">
        <f>ROUND(E166*N166,2)</f>
        <v>0</v>
      </c>
      <c r="P166" s="174">
        <v>0</v>
      </c>
      <c r="Q166" s="174">
        <f>ROUND(E166*P166,2)</f>
        <v>0</v>
      </c>
      <c r="R166" s="174" t="s">
        <v>126</v>
      </c>
      <c r="S166" s="174" t="s">
        <v>107</v>
      </c>
      <c r="T166" s="175" t="s">
        <v>107</v>
      </c>
      <c r="U166" s="157">
        <v>0.20200000000000001</v>
      </c>
      <c r="V166" s="157">
        <f>ROUND(E166*U166,2)</f>
        <v>21.64</v>
      </c>
      <c r="W166" s="157"/>
      <c r="X166" s="157" t="s">
        <v>108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127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253" t="s">
        <v>265</v>
      </c>
      <c r="D167" s="254"/>
      <c r="E167" s="254"/>
      <c r="F167" s="254"/>
      <c r="G167" s="254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111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255" t="s">
        <v>266</v>
      </c>
      <c r="D168" s="256"/>
      <c r="E168" s="256"/>
      <c r="F168" s="256"/>
      <c r="G168" s="256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267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7" t="s">
        <v>253</v>
      </c>
      <c r="D169" s="158"/>
      <c r="E169" s="159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113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7" t="s">
        <v>249</v>
      </c>
      <c r="D170" s="158"/>
      <c r="E170" s="159">
        <v>85.705200000000005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113</v>
      </c>
      <c r="AH170" s="148">
        <v>5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7" t="s">
        <v>254</v>
      </c>
      <c r="D171" s="158"/>
      <c r="E171" s="159">
        <v>116.9502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113</v>
      </c>
      <c r="AH171" s="148">
        <v>5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7" t="s">
        <v>268</v>
      </c>
      <c r="D172" s="158"/>
      <c r="E172" s="159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113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7" t="s">
        <v>269</v>
      </c>
      <c r="D173" s="158"/>
      <c r="E173" s="159">
        <v>-62.735999999999997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113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8" t="s">
        <v>140</v>
      </c>
      <c r="D174" s="160"/>
      <c r="E174" s="161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113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9" t="s">
        <v>233</v>
      </c>
      <c r="D175" s="160"/>
      <c r="E175" s="161"/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113</v>
      </c>
      <c r="AH175" s="148">
        <v>2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9" t="s">
        <v>270</v>
      </c>
      <c r="D176" s="160"/>
      <c r="E176" s="161">
        <v>18.059999999999999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113</v>
      </c>
      <c r="AH176" s="148">
        <v>2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9" t="s">
        <v>271</v>
      </c>
      <c r="D177" s="160"/>
      <c r="E177" s="161">
        <v>24.744499999999999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113</v>
      </c>
      <c r="AH177" s="148">
        <v>2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9" t="s">
        <v>272</v>
      </c>
      <c r="D178" s="160"/>
      <c r="E178" s="161">
        <v>4.1139999999999999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113</v>
      </c>
      <c r="AH178" s="148">
        <v>2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9" t="s">
        <v>273</v>
      </c>
      <c r="D179" s="160"/>
      <c r="E179" s="161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113</v>
      </c>
      <c r="AH179" s="148">
        <v>2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9" t="s">
        <v>274</v>
      </c>
      <c r="D180" s="160"/>
      <c r="E180" s="161">
        <v>0.57750000000000001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113</v>
      </c>
      <c r="AH180" s="148">
        <v>2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9" t="s">
        <v>275</v>
      </c>
      <c r="D181" s="160"/>
      <c r="E181" s="161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113</v>
      </c>
      <c r="AH181" s="148">
        <v>2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9" t="s">
        <v>276</v>
      </c>
      <c r="D182" s="160"/>
      <c r="E182" s="161">
        <v>0.26250000000000001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113</v>
      </c>
      <c r="AH182" s="148">
        <v>2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9" t="s">
        <v>277</v>
      </c>
      <c r="D183" s="160"/>
      <c r="E183" s="161">
        <v>0.36299999999999999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113</v>
      </c>
      <c r="AH183" s="148">
        <v>2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9" t="s">
        <v>237</v>
      </c>
      <c r="D184" s="160"/>
      <c r="E184" s="161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113</v>
      </c>
      <c r="AH184" s="148">
        <v>2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9" t="s">
        <v>278</v>
      </c>
      <c r="D185" s="160"/>
      <c r="E185" s="161">
        <v>0.36749999999999999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113</v>
      </c>
      <c r="AH185" s="148">
        <v>2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9" t="s">
        <v>279</v>
      </c>
      <c r="D186" s="160"/>
      <c r="E186" s="161">
        <v>0.24199999999999999</v>
      </c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113</v>
      </c>
      <c r="AH186" s="148">
        <v>2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9" t="s">
        <v>239</v>
      </c>
      <c r="D187" s="160"/>
      <c r="E187" s="161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113</v>
      </c>
      <c r="AH187" s="148">
        <v>2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9" t="s">
        <v>280</v>
      </c>
      <c r="D188" s="160"/>
      <c r="E188" s="161">
        <v>12.3375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113</v>
      </c>
      <c r="AH188" s="148">
        <v>2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9" t="s">
        <v>281</v>
      </c>
      <c r="D189" s="160"/>
      <c r="E189" s="161">
        <v>0.30249999999999999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113</v>
      </c>
      <c r="AH189" s="148">
        <v>2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9" t="s">
        <v>242</v>
      </c>
      <c r="D190" s="160"/>
      <c r="E190" s="161"/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113</v>
      </c>
      <c r="AH190" s="148">
        <v>2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9" t="s">
        <v>282</v>
      </c>
      <c r="D191" s="160"/>
      <c r="E191" s="161">
        <v>0.78749999999999998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113</v>
      </c>
      <c r="AH191" s="148">
        <v>2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9" t="s">
        <v>244</v>
      </c>
      <c r="D192" s="160"/>
      <c r="E192" s="161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113</v>
      </c>
      <c r="AH192" s="148">
        <v>2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9" t="s">
        <v>274</v>
      </c>
      <c r="D193" s="160"/>
      <c r="E193" s="161">
        <v>0.57750000000000001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113</v>
      </c>
      <c r="AH193" s="148">
        <v>2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8" t="s">
        <v>144</v>
      </c>
      <c r="D194" s="160"/>
      <c r="E194" s="161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113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7" t="s">
        <v>283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113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7" t="s">
        <v>284</v>
      </c>
      <c r="D196" s="158"/>
      <c r="E196" s="159">
        <v>-32.773200000000003</v>
      </c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113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8" t="s">
        <v>140</v>
      </c>
      <c r="D197" s="160"/>
      <c r="E197" s="161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113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9" t="s">
        <v>285</v>
      </c>
      <c r="D198" s="160"/>
      <c r="E198" s="161">
        <v>32.773200000000003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113</v>
      </c>
      <c r="AH198" s="148">
        <v>2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8" t="s">
        <v>144</v>
      </c>
      <c r="D199" s="160"/>
      <c r="E199" s="161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113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69">
        <v>23</v>
      </c>
      <c r="B200" s="170" t="s">
        <v>286</v>
      </c>
      <c r="C200" s="186" t="s">
        <v>287</v>
      </c>
      <c r="D200" s="171" t="s">
        <v>137</v>
      </c>
      <c r="E200" s="172">
        <v>49.320839999999997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74">
        <v>1.7</v>
      </c>
      <c r="O200" s="174">
        <f>ROUND(E200*N200,2)</f>
        <v>83.85</v>
      </c>
      <c r="P200" s="174">
        <v>0</v>
      </c>
      <c r="Q200" s="174">
        <f>ROUND(E200*P200,2)</f>
        <v>0</v>
      </c>
      <c r="R200" s="174" t="s">
        <v>126</v>
      </c>
      <c r="S200" s="174" t="s">
        <v>107</v>
      </c>
      <c r="T200" s="175" t="s">
        <v>107</v>
      </c>
      <c r="U200" s="157">
        <v>1.587</v>
      </c>
      <c r="V200" s="157">
        <f>ROUND(E200*U200,2)</f>
        <v>78.27</v>
      </c>
      <c r="W200" s="157"/>
      <c r="X200" s="157" t="s">
        <v>108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127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ht="22.5" outlineLevel="1" x14ac:dyDescent="0.2">
      <c r="A201" s="155"/>
      <c r="B201" s="156"/>
      <c r="C201" s="253" t="s">
        <v>288</v>
      </c>
      <c r="D201" s="254"/>
      <c r="E201" s="254"/>
      <c r="F201" s="254"/>
      <c r="G201" s="254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111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76" t="str">
        <f>C201</f>
        <v>sypaninou z vhodných hornin tř. 1 - 4 nebo materiálem připraveným podél výkopu ve vzdálenosti do 3 m od jeho kraje, pro jakoukoliv hloubku výkopu a jakoukoliv míru zhutnění,</v>
      </c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7" t="s">
        <v>129</v>
      </c>
      <c r="D202" s="158"/>
      <c r="E202" s="159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113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7" t="s">
        <v>289</v>
      </c>
      <c r="D203" s="158"/>
      <c r="E203" s="159">
        <v>14.62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113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7" t="s">
        <v>290</v>
      </c>
      <c r="D204" s="158"/>
      <c r="E204" s="159">
        <v>20.2455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113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7" t="s">
        <v>291</v>
      </c>
      <c r="D205" s="158"/>
      <c r="E205" s="159">
        <v>3.3660000000000001</v>
      </c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113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7" t="s">
        <v>172</v>
      </c>
      <c r="D206" s="158"/>
      <c r="E206" s="159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113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7" t="s">
        <v>292</v>
      </c>
      <c r="D207" s="158"/>
      <c r="E207" s="159">
        <v>0.46750000000000003</v>
      </c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113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7" t="s">
        <v>131</v>
      </c>
      <c r="D208" s="158"/>
      <c r="E208" s="159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113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7" t="s">
        <v>293</v>
      </c>
      <c r="D209" s="158"/>
      <c r="E209" s="159">
        <v>0.21249999999999999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113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7" t="s">
        <v>294</v>
      </c>
      <c r="D210" s="158"/>
      <c r="E210" s="159">
        <v>0.29699999999999999</v>
      </c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113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7" t="s">
        <v>176</v>
      </c>
      <c r="D211" s="158"/>
      <c r="E211" s="159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113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7" t="s">
        <v>295</v>
      </c>
      <c r="D212" s="158"/>
      <c r="E212" s="159">
        <v>0.29749999999999999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113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7" t="s">
        <v>296</v>
      </c>
      <c r="D213" s="158"/>
      <c r="E213" s="159">
        <v>0.19800000000000001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113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7" t="s">
        <v>133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113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7" t="s">
        <v>297</v>
      </c>
      <c r="D215" s="158"/>
      <c r="E215" s="159">
        <v>9.9875000000000007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113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7" t="s">
        <v>298</v>
      </c>
      <c r="D216" s="158"/>
      <c r="E216" s="159">
        <v>0.2475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113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7" t="s">
        <v>181</v>
      </c>
      <c r="D217" s="158"/>
      <c r="E217" s="159"/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113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7" t="s">
        <v>299</v>
      </c>
      <c r="D218" s="158"/>
      <c r="E218" s="159">
        <v>0.63749999999999996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113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7" t="s">
        <v>183</v>
      </c>
      <c r="D219" s="158"/>
      <c r="E219" s="159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113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7" t="s">
        <v>292</v>
      </c>
      <c r="D220" s="158"/>
      <c r="E220" s="159">
        <v>0.46750000000000003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113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7" t="s">
        <v>283</v>
      </c>
      <c r="D221" s="158"/>
      <c r="E221" s="159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113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7" t="s">
        <v>300</v>
      </c>
      <c r="D222" s="158"/>
      <c r="E222" s="159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113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7" t="s">
        <v>301</v>
      </c>
      <c r="D223" s="158"/>
      <c r="E223" s="159">
        <v>-0.77066999999999997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113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7" t="s">
        <v>302</v>
      </c>
      <c r="D224" s="158"/>
      <c r="E224" s="159">
        <v>-0.95248999999999995</v>
      </c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113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69">
        <v>24</v>
      </c>
      <c r="B225" s="170" t="s">
        <v>303</v>
      </c>
      <c r="C225" s="186" t="s">
        <v>304</v>
      </c>
      <c r="D225" s="171" t="s">
        <v>137</v>
      </c>
      <c r="E225" s="172">
        <v>95.509200000000007</v>
      </c>
      <c r="F225" s="173"/>
      <c r="G225" s="174">
        <f>ROUND(E225*F225,2)</f>
        <v>0</v>
      </c>
      <c r="H225" s="173"/>
      <c r="I225" s="174">
        <f>ROUND(E225*H225,2)</f>
        <v>0</v>
      </c>
      <c r="J225" s="173"/>
      <c r="K225" s="174">
        <f>ROUND(E225*J225,2)</f>
        <v>0</v>
      </c>
      <c r="L225" s="174">
        <v>21</v>
      </c>
      <c r="M225" s="174">
        <f>G225*(1+L225/100)</f>
        <v>0</v>
      </c>
      <c r="N225" s="174">
        <v>0</v>
      </c>
      <c r="O225" s="174">
        <f>ROUND(E225*N225,2)</f>
        <v>0</v>
      </c>
      <c r="P225" s="174">
        <v>0</v>
      </c>
      <c r="Q225" s="174">
        <f>ROUND(E225*P225,2)</f>
        <v>0</v>
      </c>
      <c r="R225" s="174" t="s">
        <v>126</v>
      </c>
      <c r="S225" s="174" t="s">
        <v>107</v>
      </c>
      <c r="T225" s="175" t="s">
        <v>107</v>
      </c>
      <c r="U225" s="157">
        <v>0</v>
      </c>
      <c r="V225" s="157">
        <f>ROUND(E225*U225,2)</f>
        <v>0</v>
      </c>
      <c r="W225" s="157"/>
      <c r="X225" s="157" t="s">
        <v>108</v>
      </c>
      <c r="Y225" s="148"/>
      <c r="Z225" s="148"/>
      <c r="AA225" s="148"/>
      <c r="AB225" s="148"/>
      <c r="AC225" s="148"/>
      <c r="AD225" s="148"/>
      <c r="AE225" s="148"/>
      <c r="AF225" s="148"/>
      <c r="AG225" s="148" t="s">
        <v>127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7" t="s">
        <v>262</v>
      </c>
      <c r="D226" s="158"/>
      <c r="E226" s="159">
        <v>95.509200000000007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113</v>
      </c>
      <c r="AH226" s="148">
        <v>5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ht="22.5" outlineLevel="1" x14ac:dyDescent="0.2">
      <c r="A227" s="169">
        <v>25</v>
      </c>
      <c r="B227" s="170" t="s">
        <v>305</v>
      </c>
      <c r="C227" s="186" t="s">
        <v>306</v>
      </c>
      <c r="D227" s="171" t="s">
        <v>105</v>
      </c>
      <c r="E227" s="172">
        <v>59.5</v>
      </c>
      <c r="F227" s="173"/>
      <c r="G227" s="174">
        <f>ROUND(E227*F227,2)</f>
        <v>0</v>
      </c>
      <c r="H227" s="173"/>
      <c r="I227" s="174">
        <f>ROUND(E227*H227,2)</f>
        <v>0</v>
      </c>
      <c r="J227" s="173"/>
      <c r="K227" s="174">
        <f>ROUND(E227*J227,2)</f>
        <v>0</v>
      </c>
      <c r="L227" s="174">
        <v>21</v>
      </c>
      <c r="M227" s="174">
        <f>G227*(1+L227/100)</f>
        <v>0</v>
      </c>
      <c r="N227" s="174">
        <v>0</v>
      </c>
      <c r="O227" s="174">
        <f>ROUND(E227*N227,2)</f>
        <v>0</v>
      </c>
      <c r="P227" s="174">
        <v>0</v>
      </c>
      <c r="Q227" s="174">
        <f>ROUND(E227*P227,2)</f>
        <v>0</v>
      </c>
      <c r="R227" s="174" t="s">
        <v>106</v>
      </c>
      <c r="S227" s="174" t="s">
        <v>107</v>
      </c>
      <c r="T227" s="175" t="s">
        <v>107</v>
      </c>
      <c r="U227" s="157">
        <v>0.1</v>
      </c>
      <c r="V227" s="157">
        <f>ROUND(E227*U227,2)</f>
        <v>5.95</v>
      </c>
      <c r="W227" s="157"/>
      <c r="X227" s="157" t="s">
        <v>108</v>
      </c>
      <c r="Y227" s="148"/>
      <c r="Z227" s="148"/>
      <c r="AA227" s="148"/>
      <c r="AB227" s="148"/>
      <c r="AC227" s="148"/>
      <c r="AD227" s="148"/>
      <c r="AE227" s="148"/>
      <c r="AF227" s="148"/>
      <c r="AG227" s="148" t="s">
        <v>109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ht="22.5" outlineLevel="1" x14ac:dyDescent="0.2">
      <c r="A228" s="155"/>
      <c r="B228" s="156"/>
      <c r="C228" s="253" t="s">
        <v>307</v>
      </c>
      <c r="D228" s="254"/>
      <c r="E228" s="254"/>
      <c r="F228" s="254"/>
      <c r="G228" s="254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111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76" t="str">
        <f>C228</f>
        <v>od spojovacího materiálu, s uložením očištěných kostek na skládku, s odklizením odpadových hmot na hromady a s odklizením vybouraných kostek na vzdálenost do 3 m</v>
      </c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87" t="s">
        <v>118</v>
      </c>
      <c r="D229" s="158"/>
      <c r="E229" s="159">
        <v>59.5</v>
      </c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113</v>
      </c>
      <c r="AH229" s="148">
        <v>5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69">
        <v>26</v>
      </c>
      <c r="B230" s="170" t="s">
        <v>308</v>
      </c>
      <c r="C230" s="186" t="s">
        <v>309</v>
      </c>
      <c r="D230" s="171" t="s">
        <v>125</v>
      </c>
      <c r="E230" s="172">
        <v>15</v>
      </c>
      <c r="F230" s="173"/>
      <c r="G230" s="174">
        <f>ROUND(E230*F230,2)</f>
        <v>0</v>
      </c>
      <c r="H230" s="173"/>
      <c r="I230" s="174">
        <f>ROUND(E230*H230,2)</f>
        <v>0</v>
      </c>
      <c r="J230" s="173"/>
      <c r="K230" s="174">
        <f>ROUND(E230*J230,2)</f>
        <v>0</v>
      </c>
      <c r="L230" s="174">
        <v>21</v>
      </c>
      <c r="M230" s="174">
        <f>G230*(1+L230/100)</f>
        <v>0</v>
      </c>
      <c r="N230" s="174">
        <v>0</v>
      </c>
      <c r="O230" s="174">
        <f>ROUND(E230*N230,2)</f>
        <v>0</v>
      </c>
      <c r="P230" s="174">
        <v>0</v>
      </c>
      <c r="Q230" s="174">
        <f>ROUND(E230*P230,2)</f>
        <v>0</v>
      </c>
      <c r="R230" s="174"/>
      <c r="S230" s="174" t="s">
        <v>310</v>
      </c>
      <c r="T230" s="175" t="s">
        <v>311</v>
      </c>
      <c r="U230" s="157">
        <v>0.2</v>
      </c>
      <c r="V230" s="157">
        <f>ROUND(E230*U230,2)</f>
        <v>3</v>
      </c>
      <c r="W230" s="157"/>
      <c r="X230" s="157" t="s">
        <v>108</v>
      </c>
      <c r="Y230" s="148"/>
      <c r="Z230" s="148"/>
      <c r="AA230" s="148"/>
      <c r="AB230" s="148"/>
      <c r="AC230" s="148"/>
      <c r="AD230" s="148"/>
      <c r="AE230" s="148"/>
      <c r="AF230" s="148"/>
      <c r="AG230" s="148" t="s">
        <v>127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87" t="s">
        <v>312</v>
      </c>
      <c r="D231" s="158"/>
      <c r="E231" s="159">
        <v>15</v>
      </c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113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ht="22.5" outlineLevel="1" x14ac:dyDescent="0.2">
      <c r="A232" s="169">
        <v>27</v>
      </c>
      <c r="B232" s="170" t="s">
        <v>313</v>
      </c>
      <c r="C232" s="186" t="s">
        <v>314</v>
      </c>
      <c r="D232" s="171" t="s">
        <v>105</v>
      </c>
      <c r="E232" s="172">
        <v>185</v>
      </c>
      <c r="F232" s="173"/>
      <c r="G232" s="174">
        <f>ROUND(E232*F232,2)</f>
        <v>0</v>
      </c>
      <c r="H232" s="173"/>
      <c r="I232" s="174">
        <f>ROUND(E232*H232,2)</f>
        <v>0</v>
      </c>
      <c r="J232" s="173"/>
      <c r="K232" s="174">
        <f>ROUND(E232*J232,2)</f>
        <v>0</v>
      </c>
      <c r="L232" s="174">
        <v>21</v>
      </c>
      <c r="M232" s="174">
        <f>G232*(1+L232/100)</f>
        <v>0</v>
      </c>
      <c r="N232" s="174">
        <v>3.0000000000000001E-5</v>
      </c>
      <c r="O232" s="174">
        <f>ROUND(E232*N232,2)</f>
        <v>0.01</v>
      </c>
      <c r="P232" s="174">
        <v>0</v>
      </c>
      <c r="Q232" s="174">
        <f>ROUND(E232*P232,2)</f>
        <v>0</v>
      </c>
      <c r="R232" s="174" t="s">
        <v>315</v>
      </c>
      <c r="S232" s="174" t="s">
        <v>107</v>
      </c>
      <c r="T232" s="175" t="s">
        <v>107</v>
      </c>
      <c r="U232" s="157">
        <v>0.25752000000000003</v>
      </c>
      <c r="V232" s="157">
        <f>ROUND(E232*U232,2)</f>
        <v>47.64</v>
      </c>
      <c r="W232" s="157"/>
      <c r="X232" s="157" t="s">
        <v>316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317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ht="22.5" outlineLevel="1" x14ac:dyDescent="0.2">
      <c r="A233" s="155"/>
      <c r="B233" s="156"/>
      <c r="C233" s="253" t="s">
        <v>318</v>
      </c>
      <c r="D233" s="254"/>
      <c r="E233" s="254"/>
      <c r="F233" s="254"/>
      <c r="G233" s="254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111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76" t="str">
        <f>C233</f>
        <v>vč. urovnání ornice, naložení na skládce, vodorovným přemístěním ornice na místo rozprostření, založení trávníku osetím a dodávky travního semene.</v>
      </c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255" t="s">
        <v>319</v>
      </c>
      <c r="D234" s="256"/>
      <c r="E234" s="256"/>
      <c r="F234" s="256"/>
      <c r="G234" s="256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8"/>
      <c r="Z234" s="148"/>
      <c r="AA234" s="148"/>
      <c r="AB234" s="148"/>
      <c r="AC234" s="148"/>
      <c r="AD234" s="148"/>
      <c r="AE234" s="148"/>
      <c r="AF234" s="148"/>
      <c r="AG234" s="148" t="s">
        <v>267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7" t="s">
        <v>320</v>
      </c>
      <c r="D235" s="158"/>
      <c r="E235" s="159">
        <v>185</v>
      </c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113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x14ac:dyDescent="0.2">
      <c r="A236" s="163" t="s">
        <v>101</v>
      </c>
      <c r="B236" s="164" t="s">
        <v>58</v>
      </c>
      <c r="C236" s="185" t="s">
        <v>59</v>
      </c>
      <c r="D236" s="165"/>
      <c r="E236" s="166"/>
      <c r="F236" s="167"/>
      <c r="G236" s="167">
        <f>SUMIF(AG237:AG255,"&lt;&gt;NOR",G237:G255)</f>
        <v>0</v>
      </c>
      <c r="H236" s="167"/>
      <c r="I236" s="167">
        <f>SUM(I237:I255)</f>
        <v>0</v>
      </c>
      <c r="J236" s="167"/>
      <c r="K236" s="167">
        <f>SUM(K237:K255)</f>
        <v>0</v>
      </c>
      <c r="L236" s="167"/>
      <c r="M236" s="167">
        <f>SUM(M237:M255)</f>
        <v>0</v>
      </c>
      <c r="N236" s="167"/>
      <c r="O236" s="167">
        <f>SUM(O237:O255)</f>
        <v>8.92</v>
      </c>
      <c r="P236" s="167"/>
      <c r="Q236" s="167">
        <f>SUM(Q237:Q255)</f>
        <v>0</v>
      </c>
      <c r="R236" s="167"/>
      <c r="S236" s="167"/>
      <c r="T236" s="168"/>
      <c r="U236" s="162"/>
      <c r="V236" s="162">
        <f>SUM(V237:V255)</f>
        <v>31.049999999999997</v>
      </c>
      <c r="W236" s="162"/>
      <c r="X236" s="162"/>
      <c r="AG236" t="s">
        <v>102</v>
      </c>
    </row>
    <row r="237" spans="1:60" ht="22.5" outlineLevel="1" x14ac:dyDescent="0.2">
      <c r="A237" s="169">
        <v>28</v>
      </c>
      <c r="B237" s="170" t="s">
        <v>321</v>
      </c>
      <c r="C237" s="186" t="s">
        <v>322</v>
      </c>
      <c r="D237" s="171" t="s">
        <v>137</v>
      </c>
      <c r="E237" s="172">
        <v>3.2248000000000001</v>
      </c>
      <c r="F237" s="173"/>
      <c r="G237" s="174">
        <f>ROUND(E237*F237,2)</f>
        <v>0</v>
      </c>
      <c r="H237" s="173"/>
      <c r="I237" s="174">
        <f>ROUND(E237*H237,2)</f>
        <v>0</v>
      </c>
      <c r="J237" s="173"/>
      <c r="K237" s="174">
        <f>ROUND(E237*J237,2)</f>
        <v>0</v>
      </c>
      <c r="L237" s="174">
        <v>21</v>
      </c>
      <c r="M237" s="174">
        <f>G237*(1+L237/100)</f>
        <v>0</v>
      </c>
      <c r="N237" s="174">
        <v>2.59138</v>
      </c>
      <c r="O237" s="174">
        <f>ROUND(E237*N237,2)</f>
        <v>8.36</v>
      </c>
      <c r="P237" s="174">
        <v>0</v>
      </c>
      <c r="Q237" s="174">
        <f>ROUND(E237*P237,2)</f>
        <v>0</v>
      </c>
      <c r="R237" s="174" t="s">
        <v>323</v>
      </c>
      <c r="S237" s="174" t="s">
        <v>107</v>
      </c>
      <c r="T237" s="175" t="s">
        <v>107</v>
      </c>
      <c r="U237" s="157">
        <v>4.1929999999999996</v>
      </c>
      <c r="V237" s="157">
        <f>ROUND(E237*U237,2)</f>
        <v>13.52</v>
      </c>
      <c r="W237" s="157"/>
      <c r="X237" s="157" t="s">
        <v>108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109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ht="22.5" outlineLevel="1" x14ac:dyDescent="0.2">
      <c r="A238" s="155"/>
      <c r="B238" s="156"/>
      <c r="C238" s="253" t="s">
        <v>324</v>
      </c>
      <c r="D238" s="254"/>
      <c r="E238" s="254"/>
      <c r="F238" s="254"/>
      <c r="G238" s="254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111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76" t="str">
        <f>C238</f>
        <v>čistíren odpadních vod (mimo budovy), nádrží, vodojemů, žlabů nebo kanálů, včetně pomocného pracovního lešení o výšce podlahy do 1900 mm a pro zatížení do 1,5 kPa,</v>
      </c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7" t="s">
        <v>325</v>
      </c>
      <c r="D239" s="158"/>
      <c r="E239" s="159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113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7" t="s">
        <v>326</v>
      </c>
      <c r="D240" s="158"/>
      <c r="E240" s="159">
        <v>3.2248000000000001</v>
      </c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113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ht="22.5" outlineLevel="1" x14ac:dyDescent="0.2">
      <c r="A241" s="169">
        <v>29</v>
      </c>
      <c r="B241" s="170" t="s">
        <v>327</v>
      </c>
      <c r="C241" s="186" t="s">
        <v>328</v>
      </c>
      <c r="D241" s="171" t="s">
        <v>105</v>
      </c>
      <c r="E241" s="172">
        <v>3.3839999999999999</v>
      </c>
      <c r="F241" s="173"/>
      <c r="G241" s="174">
        <f>ROUND(E241*F241,2)</f>
        <v>0</v>
      </c>
      <c r="H241" s="173"/>
      <c r="I241" s="174">
        <f>ROUND(E241*H241,2)</f>
        <v>0</v>
      </c>
      <c r="J241" s="173"/>
      <c r="K241" s="174">
        <f>ROUND(E241*J241,2)</f>
        <v>0</v>
      </c>
      <c r="L241" s="174">
        <v>21</v>
      </c>
      <c r="M241" s="174">
        <f>G241*(1+L241/100)</f>
        <v>0</v>
      </c>
      <c r="N241" s="174">
        <v>3.9309999999999998E-2</v>
      </c>
      <c r="O241" s="174">
        <f>ROUND(E241*N241,2)</f>
        <v>0.13</v>
      </c>
      <c r="P241" s="174">
        <v>0</v>
      </c>
      <c r="Q241" s="174">
        <f>ROUND(E241*P241,2)</f>
        <v>0</v>
      </c>
      <c r="R241" s="174" t="s">
        <v>323</v>
      </c>
      <c r="S241" s="174" t="s">
        <v>107</v>
      </c>
      <c r="T241" s="175" t="s">
        <v>107</v>
      </c>
      <c r="U241" s="157">
        <v>1.98</v>
      </c>
      <c r="V241" s="157">
        <f>ROUND(E241*U241,2)</f>
        <v>6.7</v>
      </c>
      <c r="W241" s="157"/>
      <c r="X241" s="157" t="s">
        <v>108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109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253" t="s">
        <v>329</v>
      </c>
      <c r="D242" s="254"/>
      <c r="E242" s="254"/>
      <c r="F242" s="254"/>
      <c r="G242" s="254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111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257" t="s">
        <v>330</v>
      </c>
      <c r="D243" s="258"/>
      <c r="E243" s="258"/>
      <c r="F243" s="258"/>
      <c r="G243" s="258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111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257" t="s">
        <v>331</v>
      </c>
      <c r="D244" s="258"/>
      <c r="E244" s="258"/>
      <c r="F244" s="258"/>
      <c r="G244" s="258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111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7" t="s">
        <v>325</v>
      </c>
      <c r="D245" s="158"/>
      <c r="E245" s="159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113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87" t="s">
        <v>332</v>
      </c>
      <c r="D246" s="158"/>
      <c r="E246" s="159">
        <v>3.3839999999999999</v>
      </c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113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ht="22.5" outlineLevel="1" x14ac:dyDescent="0.2">
      <c r="A247" s="169">
        <v>30</v>
      </c>
      <c r="B247" s="170" t="s">
        <v>333</v>
      </c>
      <c r="C247" s="186" t="s">
        <v>334</v>
      </c>
      <c r="D247" s="171" t="s">
        <v>105</v>
      </c>
      <c r="E247" s="172">
        <v>3.3839999999999999</v>
      </c>
      <c r="F247" s="173"/>
      <c r="G247" s="174">
        <f>ROUND(E247*F247,2)</f>
        <v>0</v>
      </c>
      <c r="H247" s="173"/>
      <c r="I247" s="174">
        <f>ROUND(E247*H247,2)</f>
        <v>0</v>
      </c>
      <c r="J247" s="173"/>
      <c r="K247" s="174">
        <f>ROUND(E247*J247,2)</f>
        <v>0</v>
      </c>
      <c r="L247" s="174">
        <v>21</v>
      </c>
      <c r="M247" s="174">
        <f>G247*(1+L247/100)</f>
        <v>0</v>
      </c>
      <c r="N247" s="174">
        <v>0</v>
      </c>
      <c r="O247" s="174">
        <f>ROUND(E247*N247,2)</f>
        <v>0</v>
      </c>
      <c r="P247" s="174">
        <v>0</v>
      </c>
      <c r="Q247" s="174">
        <f>ROUND(E247*P247,2)</f>
        <v>0</v>
      </c>
      <c r="R247" s="174" t="s">
        <v>323</v>
      </c>
      <c r="S247" s="174" t="s">
        <v>107</v>
      </c>
      <c r="T247" s="175" t="s">
        <v>107</v>
      </c>
      <c r="U247" s="157">
        <v>0.46600000000000003</v>
      </c>
      <c r="V247" s="157">
        <f>ROUND(E247*U247,2)</f>
        <v>1.58</v>
      </c>
      <c r="W247" s="157"/>
      <c r="X247" s="157" t="s">
        <v>108</v>
      </c>
      <c r="Y247" s="148"/>
      <c r="Z247" s="148"/>
      <c r="AA247" s="148"/>
      <c r="AB247" s="148"/>
      <c r="AC247" s="148"/>
      <c r="AD247" s="148"/>
      <c r="AE247" s="148"/>
      <c r="AF247" s="148"/>
      <c r="AG247" s="148" t="s">
        <v>109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253" t="s">
        <v>329</v>
      </c>
      <c r="D248" s="254"/>
      <c r="E248" s="254"/>
      <c r="F248" s="254"/>
      <c r="G248" s="254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111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257" t="s">
        <v>330</v>
      </c>
      <c r="D249" s="258"/>
      <c r="E249" s="258"/>
      <c r="F249" s="258"/>
      <c r="G249" s="258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111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257" t="s">
        <v>331</v>
      </c>
      <c r="D250" s="258"/>
      <c r="E250" s="258"/>
      <c r="F250" s="258"/>
      <c r="G250" s="258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111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7" t="s">
        <v>335</v>
      </c>
      <c r="D251" s="158"/>
      <c r="E251" s="159">
        <v>3.3839999999999999</v>
      </c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113</v>
      </c>
      <c r="AH251" s="148">
        <v>5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69">
        <v>31</v>
      </c>
      <c r="B252" s="170" t="s">
        <v>336</v>
      </c>
      <c r="C252" s="186" t="s">
        <v>337</v>
      </c>
      <c r="D252" s="171" t="s">
        <v>338</v>
      </c>
      <c r="E252" s="172">
        <v>0.41921999999999998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74">
        <v>1.02535</v>
      </c>
      <c r="O252" s="174">
        <f>ROUND(E252*N252,2)</f>
        <v>0.43</v>
      </c>
      <c r="P252" s="174">
        <v>0</v>
      </c>
      <c r="Q252" s="174">
        <f>ROUND(E252*P252,2)</f>
        <v>0</v>
      </c>
      <c r="R252" s="174" t="s">
        <v>323</v>
      </c>
      <c r="S252" s="174" t="s">
        <v>107</v>
      </c>
      <c r="T252" s="175" t="s">
        <v>107</v>
      </c>
      <c r="U252" s="157">
        <v>22.07</v>
      </c>
      <c r="V252" s="157">
        <f>ROUND(E252*U252,2)</f>
        <v>9.25</v>
      </c>
      <c r="W252" s="157"/>
      <c r="X252" s="157" t="s">
        <v>108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109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22.5" outlineLevel="1" x14ac:dyDescent="0.2">
      <c r="A253" s="155"/>
      <c r="B253" s="156"/>
      <c r="C253" s="253" t="s">
        <v>339</v>
      </c>
      <c r="D253" s="254"/>
      <c r="E253" s="254"/>
      <c r="F253" s="254"/>
      <c r="G253" s="254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111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76" t="str">
        <f>C253</f>
        <v>čistíren odpadních vod (mimo budovy), nádrží, vodojemů, žlabů nebo kanálů , včetně pomocného pracovního lešení o výšce podlahy do 1900 mm a pro zatížení do 1,5 kPa,</v>
      </c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7" t="s">
        <v>340</v>
      </c>
      <c r="D254" s="158"/>
      <c r="E254" s="159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113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7" t="s">
        <v>341</v>
      </c>
      <c r="D255" s="158"/>
      <c r="E255" s="159">
        <v>0.41921999999999998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113</v>
      </c>
      <c r="AH255" s="148">
        <v>5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x14ac:dyDescent="0.2">
      <c r="A256" s="163" t="s">
        <v>101</v>
      </c>
      <c r="B256" s="164" t="s">
        <v>60</v>
      </c>
      <c r="C256" s="185" t="s">
        <v>61</v>
      </c>
      <c r="D256" s="165"/>
      <c r="E256" s="166"/>
      <c r="F256" s="167"/>
      <c r="G256" s="167">
        <f>SUMIF(AG257:AG282,"&lt;&gt;NOR",G257:G282)</f>
        <v>0</v>
      </c>
      <c r="H256" s="167"/>
      <c r="I256" s="167">
        <f>SUM(I257:I282)</f>
        <v>0</v>
      </c>
      <c r="J256" s="167"/>
      <c r="K256" s="167">
        <f>SUM(K257:K282)</f>
        <v>0</v>
      </c>
      <c r="L256" s="167"/>
      <c r="M256" s="167">
        <f>SUM(M257:M282)</f>
        <v>0</v>
      </c>
      <c r="N256" s="167"/>
      <c r="O256" s="167">
        <f>SUM(O257:O282)</f>
        <v>15.97</v>
      </c>
      <c r="P256" s="167"/>
      <c r="Q256" s="167">
        <f>SUM(Q257:Q282)</f>
        <v>0</v>
      </c>
      <c r="R256" s="167"/>
      <c r="S256" s="167"/>
      <c r="T256" s="168"/>
      <c r="U256" s="162"/>
      <c r="V256" s="162">
        <f>SUM(V257:V282)</f>
        <v>23.080000000000002</v>
      </c>
      <c r="W256" s="162"/>
      <c r="X256" s="162"/>
      <c r="AG256" t="s">
        <v>102</v>
      </c>
    </row>
    <row r="257" spans="1:60" outlineLevel="1" x14ac:dyDescent="0.2">
      <c r="A257" s="169">
        <v>32</v>
      </c>
      <c r="B257" s="170" t="s">
        <v>342</v>
      </c>
      <c r="C257" s="186" t="s">
        <v>343</v>
      </c>
      <c r="D257" s="171" t="s">
        <v>137</v>
      </c>
      <c r="E257" s="172">
        <v>13.304399999999999</v>
      </c>
      <c r="F257" s="173"/>
      <c r="G257" s="174">
        <f>ROUND(E257*F257,2)</f>
        <v>0</v>
      </c>
      <c r="H257" s="173"/>
      <c r="I257" s="174">
        <f>ROUND(E257*H257,2)</f>
        <v>0</v>
      </c>
      <c r="J257" s="173"/>
      <c r="K257" s="174">
        <f>ROUND(E257*J257,2)</f>
        <v>0</v>
      </c>
      <c r="L257" s="174">
        <v>21</v>
      </c>
      <c r="M257" s="174">
        <f>G257*(1+L257/100)</f>
        <v>0</v>
      </c>
      <c r="N257" s="174">
        <v>1.1322000000000001</v>
      </c>
      <c r="O257" s="174">
        <f>ROUND(E257*N257,2)</f>
        <v>15.06</v>
      </c>
      <c r="P257" s="174">
        <v>0</v>
      </c>
      <c r="Q257" s="174">
        <f>ROUND(E257*P257,2)</f>
        <v>0</v>
      </c>
      <c r="R257" s="174" t="s">
        <v>344</v>
      </c>
      <c r="S257" s="174" t="s">
        <v>107</v>
      </c>
      <c r="T257" s="175" t="s">
        <v>107</v>
      </c>
      <c r="U257" s="157">
        <v>1.6950000000000001</v>
      </c>
      <c r="V257" s="157">
        <f>ROUND(E257*U257,2)</f>
        <v>22.55</v>
      </c>
      <c r="W257" s="157"/>
      <c r="X257" s="157" t="s">
        <v>108</v>
      </c>
      <c r="Y257" s="148"/>
      <c r="Z257" s="148"/>
      <c r="AA257" s="148"/>
      <c r="AB257" s="148"/>
      <c r="AC257" s="148"/>
      <c r="AD257" s="148"/>
      <c r="AE257" s="148"/>
      <c r="AF257" s="148"/>
      <c r="AG257" s="148" t="s">
        <v>109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253" t="s">
        <v>345</v>
      </c>
      <c r="D258" s="254"/>
      <c r="E258" s="254"/>
      <c r="F258" s="254"/>
      <c r="G258" s="254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111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7" t="s">
        <v>129</v>
      </c>
      <c r="D259" s="158"/>
      <c r="E259" s="159"/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113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7" t="s">
        <v>346</v>
      </c>
      <c r="D260" s="158"/>
      <c r="E260" s="159">
        <v>3.44</v>
      </c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113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7" t="s">
        <v>347</v>
      </c>
      <c r="D261" s="158"/>
      <c r="E261" s="159">
        <v>4.4989999999999997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113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7" t="s">
        <v>348</v>
      </c>
      <c r="D262" s="158"/>
      <c r="E262" s="159">
        <v>0.748</v>
      </c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113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7" t="s">
        <v>172</v>
      </c>
      <c r="D263" s="158"/>
      <c r="E263" s="159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113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7" t="s">
        <v>349</v>
      </c>
      <c r="D264" s="158"/>
      <c r="E264" s="159">
        <v>0.11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113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7" t="s">
        <v>131</v>
      </c>
      <c r="D265" s="158"/>
      <c r="E265" s="159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113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7" t="s">
        <v>350</v>
      </c>
      <c r="D266" s="158"/>
      <c r="E266" s="159">
        <v>0.05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113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7" t="s">
        <v>351</v>
      </c>
      <c r="D267" s="158"/>
      <c r="E267" s="159">
        <v>6.6000000000000003E-2</v>
      </c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113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7" t="s">
        <v>176</v>
      </c>
      <c r="D268" s="158"/>
      <c r="E268" s="159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113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7" t="s">
        <v>352</v>
      </c>
      <c r="D269" s="158"/>
      <c r="E269" s="159">
        <v>7.0000000000000007E-2</v>
      </c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113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7" t="s">
        <v>353</v>
      </c>
      <c r="D270" s="158"/>
      <c r="E270" s="159">
        <v>4.3999999999999997E-2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113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7" t="s">
        <v>133</v>
      </c>
      <c r="D271" s="158"/>
      <c r="E271" s="159"/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113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7" t="s">
        <v>354</v>
      </c>
      <c r="D272" s="158"/>
      <c r="E272" s="159">
        <v>2.35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113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7" t="s">
        <v>355</v>
      </c>
      <c r="D273" s="158"/>
      <c r="E273" s="159">
        <v>5.5E-2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113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7" t="s">
        <v>181</v>
      </c>
      <c r="D274" s="158"/>
      <c r="E274" s="159"/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113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7" t="s">
        <v>356</v>
      </c>
      <c r="D275" s="158"/>
      <c r="E275" s="159">
        <v>0.15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113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7" t="s">
        <v>183</v>
      </c>
      <c r="D276" s="158"/>
      <c r="E276" s="159"/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113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7" t="s">
        <v>349</v>
      </c>
      <c r="D277" s="158"/>
      <c r="E277" s="159">
        <v>0.11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113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7" t="s">
        <v>283</v>
      </c>
      <c r="D278" s="158"/>
      <c r="E278" s="159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113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7" t="s">
        <v>357</v>
      </c>
      <c r="D279" s="158"/>
      <c r="E279" s="159">
        <v>1.6124000000000001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113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ht="22.5" outlineLevel="1" x14ac:dyDescent="0.2">
      <c r="A280" s="169">
        <v>33</v>
      </c>
      <c r="B280" s="170" t="s">
        <v>358</v>
      </c>
      <c r="C280" s="186" t="s">
        <v>359</v>
      </c>
      <c r="D280" s="171" t="s">
        <v>137</v>
      </c>
      <c r="E280" s="172">
        <v>0.36299999999999999</v>
      </c>
      <c r="F280" s="173"/>
      <c r="G280" s="174">
        <f>ROUND(E280*F280,2)</f>
        <v>0</v>
      </c>
      <c r="H280" s="173"/>
      <c r="I280" s="174">
        <f>ROUND(E280*H280,2)</f>
        <v>0</v>
      </c>
      <c r="J280" s="173"/>
      <c r="K280" s="174">
        <f>ROUND(E280*J280,2)</f>
        <v>0</v>
      </c>
      <c r="L280" s="174">
        <v>21</v>
      </c>
      <c r="M280" s="174">
        <f>G280*(1+L280/100)</f>
        <v>0</v>
      </c>
      <c r="N280" s="174">
        <v>2.5</v>
      </c>
      <c r="O280" s="174">
        <f>ROUND(E280*N280,2)</f>
        <v>0.91</v>
      </c>
      <c r="P280" s="174">
        <v>0</v>
      </c>
      <c r="Q280" s="174">
        <f>ROUND(E280*P280,2)</f>
        <v>0</v>
      </c>
      <c r="R280" s="174" t="s">
        <v>344</v>
      </c>
      <c r="S280" s="174" t="s">
        <v>107</v>
      </c>
      <c r="T280" s="175" t="s">
        <v>107</v>
      </c>
      <c r="U280" s="157">
        <v>1.4490000000000001</v>
      </c>
      <c r="V280" s="157">
        <f>ROUND(E280*U280,2)</f>
        <v>0.53</v>
      </c>
      <c r="W280" s="157"/>
      <c r="X280" s="157" t="s">
        <v>108</v>
      </c>
      <c r="Y280" s="148"/>
      <c r="Z280" s="148"/>
      <c r="AA280" s="148"/>
      <c r="AB280" s="148"/>
      <c r="AC280" s="148"/>
      <c r="AD280" s="148"/>
      <c r="AE280" s="148"/>
      <c r="AF280" s="148"/>
      <c r="AG280" s="148" t="s">
        <v>109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253" t="s">
        <v>360</v>
      </c>
      <c r="D281" s="254"/>
      <c r="E281" s="254"/>
      <c r="F281" s="254"/>
      <c r="G281" s="254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111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7" t="s">
        <v>361</v>
      </c>
      <c r="D282" s="158"/>
      <c r="E282" s="159">
        <v>0.36299999999999999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113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x14ac:dyDescent="0.2">
      <c r="A283" s="163" t="s">
        <v>101</v>
      </c>
      <c r="B283" s="164" t="s">
        <v>62</v>
      </c>
      <c r="C283" s="185" t="s">
        <v>63</v>
      </c>
      <c r="D283" s="165"/>
      <c r="E283" s="166"/>
      <c r="F283" s="167"/>
      <c r="G283" s="167">
        <f>SUMIF(AG284:AG302,"&lt;&gt;NOR",G284:G302)</f>
        <v>0</v>
      </c>
      <c r="H283" s="167"/>
      <c r="I283" s="167">
        <f>SUM(I284:I302)</f>
        <v>0</v>
      </c>
      <c r="J283" s="167"/>
      <c r="K283" s="167">
        <f>SUM(K284:K302)</f>
        <v>0</v>
      </c>
      <c r="L283" s="167"/>
      <c r="M283" s="167">
        <f>SUM(M284:M302)</f>
        <v>0</v>
      </c>
      <c r="N283" s="167"/>
      <c r="O283" s="167">
        <f>SUM(O284:O302)</f>
        <v>24.5</v>
      </c>
      <c r="P283" s="167"/>
      <c r="Q283" s="167">
        <f>SUM(Q284:Q302)</f>
        <v>0</v>
      </c>
      <c r="R283" s="167"/>
      <c r="S283" s="167"/>
      <c r="T283" s="168"/>
      <c r="U283" s="162"/>
      <c r="V283" s="162">
        <f>SUM(V284:V302)</f>
        <v>34.75</v>
      </c>
      <c r="W283" s="162"/>
      <c r="X283" s="162"/>
      <c r="AG283" t="s">
        <v>102</v>
      </c>
    </row>
    <row r="284" spans="1:60" outlineLevel="1" x14ac:dyDescent="0.2">
      <c r="A284" s="169">
        <v>34</v>
      </c>
      <c r="B284" s="170" t="s">
        <v>362</v>
      </c>
      <c r="C284" s="186" t="s">
        <v>363</v>
      </c>
      <c r="D284" s="171" t="s">
        <v>105</v>
      </c>
      <c r="E284" s="172">
        <v>63.3</v>
      </c>
      <c r="F284" s="173"/>
      <c r="G284" s="174">
        <f>ROUND(E284*F284,2)</f>
        <v>0</v>
      </c>
      <c r="H284" s="173"/>
      <c r="I284" s="174">
        <f>ROUND(E284*H284,2)</f>
        <v>0</v>
      </c>
      <c r="J284" s="173"/>
      <c r="K284" s="174">
        <f>ROUND(E284*J284,2)</f>
        <v>0</v>
      </c>
      <c r="L284" s="174">
        <v>21</v>
      </c>
      <c r="M284" s="174">
        <f>G284*(1+L284/100)</f>
        <v>0</v>
      </c>
      <c r="N284" s="174">
        <v>0.25094</v>
      </c>
      <c r="O284" s="174">
        <f>ROUND(E284*N284,2)</f>
        <v>15.88</v>
      </c>
      <c r="P284" s="174">
        <v>0</v>
      </c>
      <c r="Q284" s="174">
        <f>ROUND(E284*P284,2)</f>
        <v>0</v>
      </c>
      <c r="R284" s="174" t="s">
        <v>106</v>
      </c>
      <c r="S284" s="174" t="s">
        <v>107</v>
      </c>
      <c r="T284" s="175" t="s">
        <v>107</v>
      </c>
      <c r="U284" s="157">
        <v>5.0999999999999997E-2</v>
      </c>
      <c r="V284" s="157">
        <f>ROUND(E284*U284,2)</f>
        <v>3.23</v>
      </c>
      <c r="W284" s="157"/>
      <c r="X284" s="157" t="s">
        <v>108</v>
      </c>
      <c r="Y284" s="148"/>
      <c r="Z284" s="148"/>
      <c r="AA284" s="148"/>
      <c r="AB284" s="148"/>
      <c r="AC284" s="148"/>
      <c r="AD284" s="148"/>
      <c r="AE284" s="148"/>
      <c r="AF284" s="148"/>
      <c r="AG284" s="148" t="s">
        <v>109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253" t="s">
        <v>364</v>
      </c>
      <c r="D285" s="254"/>
      <c r="E285" s="254"/>
      <c r="F285" s="254"/>
      <c r="G285" s="254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111</v>
      </c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76" t="str">
        <f>C285</f>
        <v>kamenivo hrubé drcené vel. 32 - 63 mm s výplňovým kamenivem (vibrovaný štěrk), s rozprostřením, vlhčením a zhutněním</v>
      </c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7" t="s">
        <v>365</v>
      </c>
      <c r="D286" s="158"/>
      <c r="E286" s="159"/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113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7" t="s">
        <v>366</v>
      </c>
      <c r="D287" s="158"/>
      <c r="E287" s="159">
        <v>59.5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113</v>
      </c>
      <c r="AH287" s="148">
        <v>5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7" t="s">
        <v>367</v>
      </c>
      <c r="D288" s="158"/>
      <c r="E288" s="159">
        <v>3.8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113</v>
      </c>
      <c r="AH288" s="148">
        <v>5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69">
        <v>35</v>
      </c>
      <c r="B289" s="170" t="s">
        <v>368</v>
      </c>
      <c r="C289" s="186" t="s">
        <v>369</v>
      </c>
      <c r="D289" s="171" t="s">
        <v>105</v>
      </c>
      <c r="E289" s="172">
        <v>59.5</v>
      </c>
      <c r="F289" s="173"/>
      <c r="G289" s="174">
        <f>ROUND(E289*F289,2)</f>
        <v>0</v>
      </c>
      <c r="H289" s="173"/>
      <c r="I289" s="174">
        <f>ROUND(E289*H289,2)</f>
        <v>0</v>
      </c>
      <c r="J289" s="173"/>
      <c r="K289" s="174">
        <f>ROUND(E289*J289,2)</f>
        <v>0</v>
      </c>
      <c r="L289" s="174">
        <v>21</v>
      </c>
      <c r="M289" s="174">
        <f>G289*(1+L289/100)</f>
        <v>0</v>
      </c>
      <c r="N289" s="174">
        <v>7.3899999999999993E-2</v>
      </c>
      <c r="O289" s="174">
        <f>ROUND(E289*N289,2)</f>
        <v>4.4000000000000004</v>
      </c>
      <c r="P289" s="174">
        <v>0</v>
      </c>
      <c r="Q289" s="174">
        <f>ROUND(E289*P289,2)</f>
        <v>0</v>
      </c>
      <c r="R289" s="174" t="s">
        <v>106</v>
      </c>
      <c r="S289" s="174" t="s">
        <v>107</v>
      </c>
      <c r="T289" s="175" t="s">
        <v>107</v>
      </c>
      <c r="U289" s="157">
        <v>0.47799999999999998</v>
      </c>
      <c r="V289" s="157">
        <f>ROUND(E289*U289,2)</f>
        <v>28.44</v>
      </c>
      <c r="W289" s="157"/>
      <c r="X289" s="157" t="s">
        <v>108</v>
      </c>
      <c r="Y289" s="148"/>
      <c r="Z289" s="148"/>
      <c r="AA289" s="148"/>
      <c r="AB289" s="148"/>
      <c r="AC289" s="148"/>
      <c r="AD289" s="148"/>
      <c r="AE289" s="148"/>
      <c r="AF289" s="148"/>
      <c r="AG289" s="148" t="s">
        <v>109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ht="22.5" outlineLevel="1" x14ac:dyDescent="0.2">
      <c r="A290" s="155"/>
      <c r="B290" s="156"/>
      <c r="C290" s="253" t="s">
        <v>370</v>
      </c>
      <c r="D290" s="254"/>
      <c r="E290" s="254"/>
      <c r="F290" s="254"/>
      <c r="G290" s="254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111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76" t="str">
        <f>C290</f>
        <v>s provedením lože z kameniva drceného, s vyplněním spár, s dvojitým hutněním a se smetením přebytečného materiálu na krajnici. S dodáním hmot pro lože a výplň spár.</v>
      </c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7" t="s">
        <v>371</v>
      </c>
      <c r="D291" s="158"/>
      <c r="E291" s="159">
        <v>9.5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113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7" t="s">
        <v>114</v>
      </c>
      <c r="D292" s="158"/>
      <c r="E292" s="159">
        <v>50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113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ht="22.5" outlineLevel="1" x14ac:dyDescent="0.2">
      <c r="A293" s="169">
        <v>36</v>
      </c>
      <c r="B293" s="170" t="s">
        <v>372</v>
      </c>
      <c r="C293" s="186" t="s">
        <v>373</v>
      </c>
      <c r="D293" s="171" t="s">
        <v>105</v>
      </c>
      <c r="E293" s="172">
        <v>3.8</v>
      </c>
      <c r="F293" s="173"/>
      <c r="G293" s="174">
        <f>ROUND(E293*F293,2)</f>
        <v>0</v>
      </c>
      <c r="H293" s="173"/>
      <c r="I293" s="174">
        <f>ROUND(E293*H293,2)</f>
        <v>0</v>
      </c>
      <c r="J293" s="173"/>
      <c r="K293" s="174">
        <f>ROUND(E293*J293,2)</f>
        <v>0</v>
      </c>
      <c r="L293" s="174">
        <v>21</v>
      </c>
      <c r="M293" s="174">
        <f>G293*(1+L293/100)</f>
        <v>0</v>
      </c>
      <c r="N293" s="174">
        <v>0.18107999999999999</v>
      </c>
      <c r="O293" s="174">
        <f>ROUND(E293*N293,2)</f>
        <v>0.69</v>
      </c>
      <c r="P293" s="174">
        <v>0</v>
      </c>
      <c r="Q293" s="174">
        <f>ROUND(E293*P293,2)</f>
        <v>0</v>
      </c>
      <c r="R293" s="174" t="s">
        <v>106</v>
      </c>
      <c r="S293" s="174" t="s">
        <v>107</v>
      </c>
      <c r="T293" s="175" t="s">
        <v>107</v>
      </c>
      <c r="U293" s="157">
        <v>0.375</v>
      </c>
      <c r="V293" s="157">
        <f>ROUND(E293*U293,2)</f>
        <v>1.43</v>
      </c>
      <c r="W293" s="157"/>
      <c r="X293" s="157" t="s">
        <v>108</v>
      </c>
      <c r="Y293" s="148"/>
      <c r="Z293" s="148"/>
      <c r="AA293" s="148"/>
      <c r="AB293" s="148"/>
      <c r="AC293" s="148"/>
      <c r="AD293" s="148"/>
      <c r="AE293" s="148"/>
      <c r="AF293" s="148"/>
      <c r="AG293" s="148" t="s">
        <v>109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ht="22.5" outlineLevel="1" x14ac:dyDescent="0.2">
      <c r="A294" s="155"/>
      <c r="B294" s="156"/>
      <c r="C294" s="253" t="s">
        <v>374</v>
      </c>
      <c r="D294" s="254"/>
      <c r="E294" s="254"/>
      <c r="F294" s="254"/>
      <c r="G294" s="254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111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76" t="str">
        <f>C294</f>
        <v>komunikací pro pěší do velikosti dlaždic 0,25 m2 s provedením lože do tl. 30 mm, s vyplněním spár a se smetením přebytečného materiálu na vzdálenost do 3 m</v>
      </c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7" t="s">
        <v>122</v>
      </c>
      <c r="D295" s="158"/>
      <c r="E295" s="159">
        <v>3.8</v>
      </c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113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ht="22.5" outlineLevel="1" x14ac:dyDescent="0.2">
      <c r="A296" s="169">
        <v>37</v>
      </c>
      <c r="B296" s="170" t="s">
        <v>375</v>
      </c>
      <c r="C296" s="186" t="s">
        <v>376</v>
      </c>
      <c r="D296" s="171" t="s">
        <v>125</v>
      </c>
      <c r="E296" s="172">
        <v>11.8</v>
      </c>
      <c r="F296" s="173"/>
      <c r="G296" s="174">
        <f>ROUND(E296*F296,2)</f>
        <v>0</v>
      </c>
      <c r="H296" s="173"/>
      <c r="I296" s="174">
        <f>ROUND(E296*H296,2)</f>
        <v>0</v>
      </c>
      <c r="J296" s="173"/>
      <c r="K296" s="174">
        <f>ROUND(E296*J296,2)</f>
        <v>0</v>
      </c>
      <c r="L296" s="174">
        <v>21</v>
      </c>
      <c r="M296" s="174">
        <f>G296*(1+L296/100)</f>
        <v>0</v>
      </c>
      <c r="N296" s="174">
        <v>0.12472</v>
      </c>
      <c r="O296" s="174">
        <f>ROUND(E296*N296,2)</f>
        <v>1.47</v>
      </c>
      <c r="P296" s="174">
        <v>0</v>
      </c>
      <c r="Q296" s="174">
        <f>ROUND(E296*P296,2)</f>
        <v>0</v>
      </c>
      <c r="R296" s="174" t="s">
        <v>106</v>
      </c>
      <c r="S296" s="174" t="s">
        <v>107</v>
      </c>
      <c r="T296" s="175" t="s">
        <v>107</v>
      </c>
      <c r="U296" s="157">
        <v>0.14000000000000001</v>
      </c>
      <c r="V296" s="157">
        <f>ROUND(E296*U296,2)</f>
        <v>1.65</v>
      </c>
      <c r="W296" s="157"/>
      <c r="X296" s="157" t="s">
        <v>108</v>
      </c>
      <c r="Y296" s="148"/>
      <c r="Z296" s="148"/>
      <c r="AA296" s="148"/>
      <c r="AB296" s="148"/>
      <c r="AC296" s="148"/>
      <c r="AD296" s="148"/>
      <c r="AE296" s="148"/>
      <c r="AF296" s="148"/>
      <c r="AG296" s="148" t="s">
        <v>109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253" t="s">
        <v>377</v>
      </c>
      <c r="D297" s="254"/>
      <c r="E297" s="254"/>
      <c r="F297" s="254"/>
      <c r="G297" s="254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111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7" t="s">
        <v>378</v>
      </c>
      <c r="D298" s="158"/>
      <c r="E298" s="159">
        <v>4</v>
      </c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113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7" t="s">
        <v>379</v>
      </c>
      <c r="D299" s="158"/>
      <c r="E299" s="159">
        <v>7.8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113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69">
        <v>38</v>
      </c>
      <c r="B300" s="170" t="s">
        <v>380</v>
      </c>
      <c r="C300" s="186" t="s">
        <v>381</v>
      </c>
      <c r="D300" s="171" t="s">
        <v>105</v>
      </c>
      <c r="E300" s="172">
        <v>11.9</v>
      </c>
      <c r="F300" s="173"/>
      <c r="G300" s="174">
        <f>ROUND(E300*F300,2)</f>
        <v>0</v>
      </c>
      <c r="H300" s="173"/>
      <c r="I300" s="174">
        <f>ROUND(E300*H300,2)</f>
        <v>0</v>
      </c>
      <c r="J300" s="173"/>
      <c r="K300" s="174">
        <f>ROUND(E300*J300,2)</f>
        <v>0</v>
      </c>
      <c r="L300" s="174">
        <v>21</v>
      </c>
      <c r="M300" s="174">
        <f>G300*(1+L300/100)</f>
        <v>0</v>
      </c>
      <c r="N300" s="174">
        <v>0.17280000000000001</v>
      </c>
      <c r="O300" s="174">
        <f>ROUND(E300*N300,2)</f>
        <v>2.06</v>
      </c>
      <c r="P300" s="174">
        <v>0</v>
      </c>
      <c r="Q300" s="174">
        <f>ROUND(E300*P300,2)</f>
        <v>0</v>
      </c>
      <c r="R300" s="174" t="s">
        <v>382</v>
      </c>
      <c r="S300" s="174" t="s">
        <v>107</v>
      </c>
      <c r="T300" s="175" t="s">
        <v>107</v>
      </c>
      <c r="U300" s="157">
        <v>0</v>
      </c>
      <c r="V300" s="157">
        <f>ROUND(E300*U300,2)</f>
        <v>0</v>
      </c>
      <c r="W300" s="157"/>
      <c r="X300" s="157" t="s">
        <v>383</v>
      </c>
      <c r="Y300" s="148"/>
      <c r="Z300" s="148"/>
      <c r="AA300" s="148"/>
      <c r="AB300" s="148"/>
      <c r="AC300" s="148"/>
      <c r="AD300" s="148"/>
      <c r="AE300" s="148"/>
      <c r="AF300" s="148"/>
      <c r="AG300" s="148" t="s">
        <v>384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7" t="s">
        <v>385</v>
      </c>
      <c r="D301" s="158"/>
      <c r="E301" s="159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113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7" t="s">
        <v>386</v>
      </c>
      <c r="D302" s="158"/>
      <c r="E302" s="159">
        <v>11.9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113</v>
      </c>
      <c r="AH302" s="148">
        <v>5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x14ac:dyDescent="0.2">
      <c r="A303" s="163" t="s">
        <v>101</v>
      </c>
      <c r="B303" s="164" t="s">
        <v>64</v>
      </c>
      <c r="C303" s="185" t="s">
        <v>65</v>
      </c>
      <c r="D303" s="165"/>
      <c r="E303" s="166"/>
      <c r="F303" s="167"/>
      <c r="G303" s="167">
        <f>SUMIF(AG304:AG489,"&lt;&gt;NOR",G304:G489)</f>
        <v>0</v>
      </c>
      <c r="H303" s="167"/>
      <c r="I303" s="167">
        <f>SUM(I304:I489)</f>
        <v>0</v>
      </c>
      <c r="J303" s="167"/>
      <c r="K303" s="167">
        <f>SUM(K304:K489)</f>
        <v>0</v>
      </c>
      <c r="L303" s="167"/>
      <c r="M303" s="167">
        <f>SUM(M304:M489)</f>
        <v>0</v>
      </c>
      <c r="N303" s="167"/>
      <c r="O303" s="167">
        <f>SUM(O304:O489)</f>
        <v>0.44</v>
      </c>
      <c r="P303" s="167"/>
      <c r="Q303" s="167">
        <f>SUM(Q304:Q489)</f>
        <v>0</v>
      </c>
      <c r="R303" s="167"/>
      <c r="S303" s="167"/>
      <c r="T303" s="168"/>
      <c r="U303" s="162"/>
      <c r="V303" s="162">
        <f>SUM(V304:V489)</f>
        <v>126.22</v>
      </c>
      <c r="W303" s="162"/>
      <c r="X303" s="162"/>
      <c r="AG303" t="s">
        <v>102</v>
      </c>
    </row>
    <row r="304" spans="1:60" outlineLevel="1" x14ac:dyDescent="0.2">
      <c r="A304" s="169">
        <v>39</v>
      </c>
      <c r="B304" s="170" t="s">
        <v>387</v>
      </c>
      <c r="C304" s="186" t="s">
        <v>388</v>
      </c>
      <c r="D304" s="171" t="s">
        <v>125</v>
      </c>
      <c r="E304" s="172">
        <v>112</v>
      </c>
      <c r="F304" s="173"/>
      <c r="G304" s="174">
        <f>ROUND(E304*F304,2)</f>
        <v>0</v>
      </c>
      <c r="H304" s="173"/>
      <c r="I304" s="174">
        <f>ROUND(E304*H304,2)</f>
        <v>0</v>
      </c>
      <c r="J304" s="173"/>
      <c r="K304" s="174">
        <f>ROUND(E304*J304,2)</f>
        <v>0</v>
      </c>
      <c r="L304" s="174">
        <v>21</v>
      </c>
      <c r="M304" s="174">
        <f>G304*(1+L304/100)</f>
        <v>0</v>
      </c>
      <c r="N304" s="174">
        <v>0</v>
      </c>
      <c r="O304" s="174">
        <f>ROUND(E304*N304,2)</f>
        <v>0</v>
      </c>
      <c r="P304" s="174">
        <v>0</v>
      </c>
      <c r="Q304" s="174">
        <f>ROUND(E304*P304,2)</f>
        <v>0</v>
      </c>
      <c r="R304" s="174" t="s">
        <v>344</v>
      </c>
      <c r="S304" s="174" t="s">
        <v>107</v>
      </c>
      <c r="T304" s="175" t="s">
        <v>107</v>
      </c>
      <c r="U304" s="157">
        <v>6.6000000000000003E-2</v>
      </c>
      <c r="V304" s="157">
        <f>ROUND(E304*U304,2)</f>
        <v>7.39</v>
      </c>
      <c r="W304" s="157"/>
      <c r="X304" s="157" t="s">
        <v>108</v>
      </c>
      <c r="Y304" s="148"/>
      <c r="Z304" s="148"/>
      <c r="AA304" s="148"/>
      <c r="AB304" s="148"/>
      <c r="AC304" s="148"/>
      <c r="AD304" s="148"/>
      <c r="AE304" s="148"/>
      <c r="AF304" s="148"/>
      <c r="AG304" s="148" t="s">
        <v>109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253" t="s">
        <v>389</v>
      </c>
      <c r="D305" s="254"/>
      <c r="E305" s="254"/>
      <c r="F305" s="254"/>
      <c r="G305" s="254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111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7" t="s">
        <v>129</v>
      </c>
      <c r="D306" s="158"/>
      <c r="E306" s="159"/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113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7" t="s">
        <v>390</v>
      </c>
      <c r="D307" s="158"/>
      <c r="E307" s="159">
        <v>34.4</v>
      </c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113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7" t="s">
        <v>391</v>
      </c>
      <c r="D308" s="158"/>
      <c r="E308" s="159">
        <v>40.9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113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187" t="s">
        <v>392</v>
      </c>
      <c r="D309" s="158"/>
      <c r="E309" s="159">
        <v>6.8</v>
      </c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113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7" t="s">
        <v>172</v>
      </c>
      <c r="D310" s="158"/>
      <c r="E310" s="159"/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113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7" t="s">
        <v>393</v>
      </c>
      <c r="D311" s="158"/>
      <c r="E311" s="159">
        <v>1.1000000000000001</v>
      </c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113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7" t="s">
        <v>131</v>
      </c>
      <c r="D312" s="158"/>
      <c r="E312" s="159"/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113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87" t="s">
        <v>394</v>
      </c>
      <c r="D313" s="158"/>
      <c r="E313" s="159">
        <v>0.5</v>
      </c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113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7" t="s">
        <v>395</v>
      </c>
      <c r="D314" s="158"/>
      <c r="E314" s="159">
        <v>0.6</v>
      </c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113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7" t="s">
        <v>176</v>
      </c>
      <c r="D315" s="158"/>
      <c r="E315" s="159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113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7" t="s">
        <v>396</v>
      </c>
      <c r="D316" s="158"/>
      <c r="E316" s="159">
        <v>0.7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113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7" t="s">
        <v>397</v>
      </c>
      <c r="D317" s="158"/>
      <c r="E317" s="159">
        <v>0.4</v>
      </c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113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7" t="s">
        <v>133</v>
      </c>
      <c r="D318" s="158"/>
      <c r="E318" s="159"/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113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7" t="s">
        <v>398</v>
      </c>
      <c r="D319" s="158"/>
      <c r="E319" s="159">
        <v>23.5</v>
      </c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113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7" t="s">
        <v>399</v>
      </c>
      <c r="D320" s="158"/>
      <c r="E320" s="159">
        <v>0.5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113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7" t="s">
        <v>181</v>
      </c>
      <c r="D321" s="158"/>
      <c r="E321" s="159"/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113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187" t="s">
        <v>400</v>
      </c>
      <c r="D322" s="158"/>
      <c r="E322" s="159">
        <v>1.5</v>
      </c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113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7" t="s">
        <v>183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113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7" t="s">
        <v>393</v>
      </c>
      <c r="D324" s="158"/>
      <c r="E324" s="159">
        <v>1.1000000000000001</v>
      </c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113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ht="22.5" outlineLevel="1" x14ac:dyDescent="0.2">
      <c r="A325" s="169">
        <v>40</v>
      </c>
      <c r="B325" s="170" t="s">
        <v>401</v>
      </c>
      <c r="C325" s="186" t="s">
        <v>402</v>
      </c>
      <c r="D325" s="171" t="s">
        <v>403</v>
      </c>
      <c r="E325" s="172">
        <v>4</v>
      </c>
      <c r="F325" s="173"/>
      <c r="G325" s="174">
        <f>ROUND(E325*F325,2)</f>
        <v>0</v>
      </c>
      <c r="H325" s="173"/>
      <c r="I325" s="174">
        <f>ROUND(E325*H325,2)</f>
        <v>0</v>
      </c>
      <c r="J325" s="173"/>
      <c r="K325" s="174">
        <f>ROUND(E325*J325,2)</f>
        <v>0</v>
      </c>
      <c r="L325" s="174">
        <v>21</v>
      </c>
      <c r="M325" s="174">
        <f>G325*(1+L325/100)</f>
        <v>0</v>
      </c>
      <c r="N325" s="174">
        <v>3.0000000000000001E-5</v>
      </c>
      <c r="O325" s="174">
        <f>ROUND(E325*N325,2)</f>
        <v>0</v>
      </c>
      <c r="P325" s="174">
        <v>0</v>
      </c>
      <c r="Q325" s="174">
        <f>ROUND(E325*P325,2)</f>
        <v>0</v>
      </c>
      <c r="R325" s="174" t="s">
        <v>344</v>
      </c>
      <c r="S325" s="174" t="s">
        <v>107</v>
      </c>
      <c r="T325" s="175" t="s">
        <v>107</v>
      </c>
      <c r="U325" s="157">
        <v>0.33</v>
      </c>
      <c r="V325" s="157">
        <f>ROUND(E325*U325,2)</f>
        <v>1.32</v>
      </c>
      <c r="W325" s="157"/>
      <c r="X325" s="157" t="s">
        <v>108</v>
      </c>
      <c r="Y325" s="148"/>
      <c r="Z325" s="148"/>
      <c r="AA325" s="148"/>
      <c r="AB325" s="148"/>
      <c r="AC325" s="148"/>
      <c r="AD325" s="148"/>
      <c r="AE325" s="148"/>
      <c r="AF325" s="148"/>
      <c r="AG325" s="148" t="s">
        <v>109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253" t="s">
        <v>345</v>
      </c>
      <c r="D326" s="254"/>
      <c r="E326" s="254"/>
      <c r="F326" s="254"/>
      <c r="G326" s="254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111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7" t="s">
        <v>129</v>
      </c>
      <c r="D327" s="158"/>
      <c r="E327" s="159"/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113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7" t="s">
        <v>404</v>
      </c>
      <c r="D328" s="158"/>
      <c r="E328" s="159">
        <v>1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113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7" t="s">
        <v>405</v>
      </c>
      <c r="D329" s="158"/>
      <c r="E329" s="159">
        <v>1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113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7" t="s">
        <v>133</v>
      </c>
      <c r="D330" s="158"/>
      <c r="E330" s="159"/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113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7" t="s">
        <v>406</v>
      </c>
      <c r="D331" s="158"/>
      <c r="E331" s="159">
        <v>2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113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ht="22.5" outlineLevel="1" x14ac:dyDescent="0.2">
      <c r="A332" s="169">
        <v>41</v>
      </c>
      <c r="B332" s="170" t="s">
        <v>407</v>
      </c>
      <c r="C332" s="186" t="s">
        <v>408</v>
      </c>
      <c r="D332" s="171" t="s">
        <v>403</v>
      </c>
      <c r="E332" s="172">
        <v>33</v>
      </c>
      <c r="F332" s="173"/>
      <c r="G332" s="174">
        <f>ROUND(E332*F332,2)</f>
        <v>0</v>
      </c>
      <c r="H332" s="173"/>
      <c r="I332" s="174">
        <f>ROUND(E332*H332,2)</f>
        <v>0</v>
      </c>
      <c r="J332" s="173"/>
      <c r="K332" s="174">
        <f>ROUND(E332*J332,2)</f>
        <v>0</v>
      </c>
      <c r="L332" s="174">
        <v>21</v>
      </c>
      <c r="M332" s="174">
        <f>G332*(1+L332/100)</f>
        <v>0</v>
      </c>
      <c r="N332" s="174">
        <v>1.0000000000000001E-5</v>
      </c>
      <c r="O332" s="174">
        <f>ROUND(E332*N332,2)</f>
        <v>0</v>
      </c>
      <c r="P332" s="174">
        <v>0</v>
      </c>
      <c r="Q332" s="174">
        <f>ROUND(E332*P332,2)</f>
        <v>0</v>
      </c>
      <c r="R332" s="174" t="s">
        <v>344</v>
      </c>
      <c r="S332" s="174" t="s">
        <v>107</v>
      </c>
      <c r="T332" s="175" t="s">
        <v>107</v>
      </c>
      <c r="U332" s="157">
        <v>0.17599999999999999</v>
      </c>
      <c r="V332" s="157">
        <f>ROUND(E332*U332,2)</f>
        <v>5.81</v>
      </c>
      <c r="W332" s="157"/>
      <c r="X332" s="157" t="s">
        <v>108</v>
      </c>
      <c r="Y332" s="148"/>
      <c r="Z332" s="148"/>
      <c r="AA332" s="148"/>
      <c r="AB332" s="148"/>
      <c r="AC332" s="148"/>
      <c r="AD332" s="148"/>
      <c r="AE332" s="148"/>
      <c r="AF332" s="148"/>
      <c r="AG332" s="148" t="s">
        <v>109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253" t="s">
        <v>345</v>
      </c>
      <c r="D333" s="254"/>
      <c r="E333" s="254"/>
      <c r="F333" s="254"/>
      <c r="G333" s="254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111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7" t="s">
        <v>129</v>
      </c>
      <c r="D334" s="158"/>
      <c r="E334" s="159"/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113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7" t="s">
        <v>409</v>
      </c>
      <c r="D335" s="158"/>
      <c r="E335" s="159">
        <v>6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113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7" t="s">
        <v>410</v>
      </c>
      <c r="D336" s="158"/>
      <c r="E336" s="159">
        <v>1</v>
      </c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113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7" t="s">
        <v>411</v>
      </c>
      <c r="D337" s="158"/>
      <c r="E337" s="159">
        <v>4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113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7" t="s">
        <v>172</v>
      </c>
      <c r="D338" s="158"/>
      <c r="E338" s="159"/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113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7" t="s">
        <v>412</v>
      </c>
      <c r="D339" s="158"/>
      <c r="E339" s="159">
        <v>3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113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7" t="s">
        <v>131</v>
      </c>
      <c r="D340" s="158"/>
      <c r="E340" s="159"/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113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7" t="s">
        <v>413</v>
      </c>
      <c r="D341" s="158"/>
      <c r="E341" s="159">
        <v>2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113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7" t="s">
        <v>410</v>
      </c>
      <c r="D342" s="158"/>
      <c r="E342" s="159">
        <v>1</v>
      </c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113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7" t="s">
        <v>176</v>
      </c>
      <c r="D343" s="158"/>
      <c r="E343" s="159"/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113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87" t="s">
        <v>413</v>
      </c>
      <c r="D344" s="158"/>
      <c r="E344" s="159">
        <v>2</v>
      </c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113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7" t="s">
        <v>410</v>
      </c>
      <c r="D345" s="158"/>
      <c r="E345" s="159">
        <v>1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113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87" t="s">
        <v>133</v>
      </c>
      <c r="D346" s="158"/>
      <c r="E346" s="159"/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113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7" t="s">
        <v>414</v>
      </c>
      <c r="D347" s="158"/>
      <c r="E347" s="159">
        <v>6</v>
      </c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113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7" t="s">
        <v>410</v>
      </c>
      <c r="D348" s="158"/>
      <c r="E348" s="159">
        <v>1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113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7" t="s">
        <v>181</v>
      </c>
      <c r="D349" s="158"/>
      <c r="E349" s="159"/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113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187" t="s">
        <v>412</v>
      </c>
      <c r="D350" s="158"/>
      <c r="E350" s="159">
        <v>3</v>
      </c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113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7" t="s">
        <v>183</v>
      </c>
      <c r="D351" s="158"/>
      <c r="E351" s="159"/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113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87" t="s">
        <v>412</v>
      </c>
      <c r="D352" s="158"/>
      <c r="E352" s="159">
        <v>3</v>
      </c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113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ht="22.5" outlineLevel="1" x14ac:dyDescent="0.2">
      <c r="A353" s="169">
        <v>42</v>
      </c>
      <c r="B353" s="170" t="s">
        <v>415</v>
      </c>
      <c r="C353" s="186" t="s">
        <v>416</v>
      </c>
      <c r="D353" s="171" t="s">
        <v>403</v>
      </c>
      <c r="E353" s="172">
        <v>1</v>
      </c>
      <c r="F353" s="173"/>
      <c r="G353" s="174">
        <f>ROUND(E353*F353,2)</f>
        <v>0</v>
      </c>
      <c r="H353" s="173"/>
      <c r="I353" s="174">
        <f>ROUND(E353*H353,2)</f>
        <v>0</v>
      </c>
      <c r="J353" s="173"/>
      <c r="K353" s="174">
        <f>ROUND(E353*J353,2)</f>
        <v>0</v>
      </c>
      <c r="L353" s="174">
        <v>21</v>
      </c>
      <c r="M353" s="174">
        <f>G353*(1+L353/100)</f>
        <v>0</v>
      </c>
      <c r="N353" s="174">
        <v>1.435E-2</v>
      </c>
      <c r="O353" s="174">
        <f>ROUND(E353*N353,2)</f>
        <v>0.01</v>
      </c>
      <c r="P353" s="174">
        <v>0</v>
      </c>
      <c r="Q353" s="174">
        <f>ROUND(E353*P353,2)</f>
        <v>0</v>
      </c>
      <c r="R353" s="174" t="s">
        <v>344</v>
      </c>
      <c r="S353" s="174" t="s">
        <v>107</v>
      </c>
      <c r="T353" s="175" t="s">
        <v>107</v>
      </c>
      <c r="U353" s="157">
        <v>1.337</v>
      </c>
      <c r="V353" s="157">
        <f>ROUND(E353*U353,2)</f>
        <v>1.34</v>
      </c>
      <c r="W353" s="157"/>
      <c r="X353" s="157" t="s">
        <v>108</v>
      </c>
      <c r="Y353" s="148"/>
      <c r="Z353" s="148"/>
      <c r="AA353" s="148"/>
      <c r="AB353" s="148"/>
      <c r="AC353" s="148"/>
      <c r="AD353" s="148"/>
      <c r="AE353" s="148"/>
      <c r="AF353" s="148"/>
      <c r="AG353" s="148" t="s">
        <v>109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253" t="s">
        <v>417</v>
      </c>
      <c r="D354" s="254"/>
      <c r="E354" s="254"/>
      <c r="F354" s="254"/>
      <c r="G354" s="254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111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7" t="s">
        <v>418</v>
      </c>
      <c r="D355" s="158"/>
      <c r="E355" s="159">
        <v>1</v>
      </c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113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ht="22.5" outlineLevel="1" x14ac:dyDescent="0.2">
      <c r="A356" s="169">
        <v>43</v>
      </c>
      <c r="B356" s="170" t="s">
        <v>419</v>
      </c>
      <c r="C356" s="186" t="s">
        <v>420</v>
      </c>
      <c r="D356" s="171" t="s">
        <v>125</v>
      </c>
      <c r="E356" s="172">
        <v>112</v>
      </c>
      <c r="F356" s="173"/>
      <c r="G356" s="174">
        <f>ROUND(E356*F356,2)</f>
        <v>0</v>
      </c>
      <c r="H356" s="173"/>
      <c r="I356" s="174">
        <f>ROUND(E356*H356,2)</f>
        <v>0</v>
      </c>
      <c r="J356" s="173"/>
      <c r="K356" s="174">
        <f>ROUND(E356*J356,2)</f>
        <v>0</v>
      </c>
      <c r="L356" s="174">
        <v>21</v>
      </c>
      <c r="M356" s="174">
        <f>G356*(1+L356/100)</f>
        <v>0</v>
      </c>
      <c r="N356" s="174">
        <v>0</v>
      </c>
      <c r="O356" s="174">
        <f>ROUND(E356*N356,2)</f>
        <v>0</v>
      </c>
      <c r="P356" s="174">
        <v>0</v>
      </c>
      <c r="Q356" s="174">
        <f>ROUND(E356*P356,2)</f>
        <v>0</v>
      </c>
      <c r="R356" s="174" t="s">
        <v>344</v>
      </c>
      <c r="S356" s="174" t="s">
        <v>107</v>
      </c>
      <c r="T356" s="175" t="s">
        <v>107</v>
      </c>
      <c r="U356" s="157">
        <v>5.8999999999999997E-2</v>
      </c>
      <c r="V356" s="157">
        <f>ROUND(E356*U356,2)</f>
        <v>6.61</v>
      </c>
      <c r="W356" s="157"/>
      <c r="X356" s="157" t="s">
        <v>108</v>
      </c>
      <c r="Y356" s="148"/>
      <c r="Z356" s="148"/>
      <c r="AA356" s="148"/>
      <c r="AB356" s="148"/>
      <c r="AC356" s="148"/>
      <c r="AD356" s="148"/>
      <c r="AE356" s="148"/>
      <c r="AF356" s="148"/>
      <c r="AG356" s="148" t="s">
        <v>109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253" t="s">
        <v>421</v>
      </c>
      <c r="D357" s="254"/>
      <c r="E357" s="254"/>
      <c r="F357" s="254"/>
      <c r="G357" s="254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111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/>
      <c r="B358" s="156"/>
      <c r="C358" s="187" t="s">
        <v>129</v>
      </c>
      <c r="D358" s="158"/>
      <c r="E358" s="159"/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113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87" t="s">
        <v>390</v>
      </c>
      <c r="D359" s="158"/>
      <c r="E359" s="159">
        <v>34.4</v>
      </c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113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187" t="s">
        <v>391</v>
      </c>
      <c r="D360" s="158"/>
      <c r="E360" s="159">
        <v>40.9</v>
      </c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113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87" t="s">
        <v>392</v>
      </c>
      <c r="D361" s="158"/>
      <c r="E361" s="159">
        <v>6.8</v>
      </c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113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87" t="s">
        <v>172</v>
      </c>
      <c r="D362" s="158"/>
      <c r="E362" s="159"/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113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7" t="s">
        <v>393</v>
      </c>
      <c r="D363" s="158"/>
      <c r="E363" s="159">
        <v>1.1000000000000001</v>
      </c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113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187" t="s">
        <v>131</v>
      </c>
      <c r="D364" s="158"/>
      <c r="E364" s="159"/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113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7" t="s">
        <v>394</v>
      </c>
      <c r="D365" s="158"/>
      <c r="E365" s="159">
        <v>0.5</v>
      </c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113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87" t="s">
        <v>395</v>
      </c>
      <c r="D366" s="158"/>
      <c r="E366" s="159">
        <v>0.6</v>
      </c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113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7" t="s">
        <v>176</v>
      </c>
      <c r="D367" s="158"/>
      <c r="E367" s="159"/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113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187" t="s">
        <v>396</v>
      </c>
      <c r="D368" s="158"/>
      <c r="E368" s="159">
        <v>0.7</v>
      </c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113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187" t="s">
        <v>397</v>
      </c>
      <c r="D369" s="158"/>
      <c r="E369" s="159">
        <v>0.4</v>
      </c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113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87" t="s">
        <v>133</v>
      </c>
      <c r="D370" s="158"/>
      <c r="E370" s="159"/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113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187" t="s">
        <v>398</v>
      </c>
      <c r="D371" s="158"/>
      <c r="E371" s="159">
        <v>23.5</v>
      </c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113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187" t="s">
        <v>399</v>
      </c>
      <c r="D372" s="158"/>
      <c r="E372" s="159">
        <v>0.5</v>
      </c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113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55"/>
      <c r="B373" s="156"/>
      <c r="C373" s="187" t="s">
        <v>181</v>
      </c>
      <c r="D373" s="158"/>
      <c r="E373" s="159"/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113</v>
      </c>
      <c r="AH373" s="148">
        <v>0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187" t="s">
        <v>400</v>
      </c>
      <c r="D374" s="158"/>
      <c r="E374" s="159">
        <v>1.5</v>
      </c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113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187" t="s">
        <v>183</v>
      </c>
      <c r="D375" s="158"/>
      <c r="E375" s="159"/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113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187" t="s">
        <v>393</v>
      </c>
      <c r="D376" s="158"/>
      <c r="E376" s="159">
        <v>1.1000000000000001</v>
      </c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113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ht="33.75" outlineLevel="1" x14ac:dyDescent="0.2">
      <c r="A377" s="169">
        <v>44</v>
      </c>
      <c r="B377" s="170" t="s">
        <v>422</v>
      </c>
      <c r="C377" s="186" t="s">
        <v>423</v>
      </c>
      <c r="D377" s="171" t="s">
        <v>424</v>
      </c>
      <c r="E377" s="172">
        <v>15</v>
      </c>
      <c r="F377" s="173"/>
      <c r="G377" s="174">
        <f>ROUND(E377*F377,2)</f>
        <v>0</v>
      </c>
      <c r="H377" s="173"/>
      <c r="I377" s="174">
        <f>ROUND(E377*H377,2)</f>
        <v>0</v>
      </c>
      <c r="J377" s="173"/>
      <c r="K377" s="174">
        <f>ROUND(E377*J377,2)</f>
        <v>0</v>
      </c>
      <c r="L377" s="174">
        <v>21</v>
      </c>
      <c r="M377" s="174">
        <f>G377*(1+L377/100)</f>
        <v>0</v>
      </c>
      <c r="N377" s="174">
        <v>1.2999999999999999E-4</v>
      </c>
      <c r="O377" s="174">
        <f>ROUND(E377*N377,2)</f>
        <v>0</v>
      </c>
      <c r="P377" s="174">
        <v>0</v>
      </c>
      <c r="Q377" s="174">
        <f>ROUND(E377*P377,2)</f>
        <v>0</v>
      </c>
      <c r="R377" s="174" t="s">
        <v>344</v>
      </c>
      <c r="S377" s="174" t="s">
        <v>107</v>
      </c>
      <c r="T377" s="175" t="s">
        <v>107</v>
      </c>
      <c r="U377" s="157">
        <v>6.2</v>
      </c>
      <c r="V377" s="157">
        <f>ROUND(E377*U377,2)</f>
        <v>93</v>
      </c>
      <c r="W377" s="157"/>
      <c r="X377" s="157" t="s">
        <v>108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109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253" t="s">
        <v>421</v>
      </c>
      <c r="D378" s="254"/>
      <c r="E378" s="254"/>
      <c r="F378" s="254"/>
      <c r="G378" s="254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111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7" t="s">
        <v>425</v>
      </c>
      <c r="D379" s="158"/>
      <c r="E379" s="159">
        <v>15</v>
      </c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57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113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69">
        <v>45</v>
      </c>
      <c r="B380" s="170" t="s">
        <v>426</v>
      </c>
      <c r="C380" s="186" t="s">
        <v>427</v>
      </c>
      <c r="D380" s="171" t="s">
        <v>125</v>
      </c>
      <c r="E380" s="172">
        <v>112</v>
      </c>
      <c r="F380" s="173"/>
      <c r="G380" s="174">
        <f>ROUND(E380*F380,2)</f>
        <v>0</v>
      </c>
      <c r="H380" s="173"/>
      <c r="I380" s="174">
        <f>ROUND(E380*H380,2)</f>
        <v>0</v>
      </c>
      <c r="J380" s="173"/>
      <c r="K380" s="174">
        <f>ROUND(E380*J380,2)</f>
        <v>0</v>
      </c>
      <c r="L380" s="174">
        <v>21</v>
      </c>
      <c r="M380" s="174">
        <f>G380*(1+L380/100)</f>
        <v>0</v>
      </c>
      <c r="N380" s="174">
        <v>0</v>
      </c>
      <c r="O380" s="174">
        <f>ROUND(E380*N380,2)</f>
        <v>0</v>
      </c>
      <c r="P380" s="174">
        <v>0</v>
      </c>
      <c r="Q380" s="174">
        <f>ROUND(E380*P380,2)</f>
        <v>0</v>
      </c>
      <c r="R380" s="174" t="s">
        <v>344</v>
      </c>
      <c r="S380" s="174" t="s">
        <v>107</v>
      </c>
      <c r="T380" s="175" t="s">
        <v>107</v>
      </c>
      <c r="U380" s="157">
        <v>0.06</v>
      </c>
      <c r="V380" s="157">
        <f>ROUND(E380*U380,2)</f>
        <v>6.72</v>
      </c>
      <c r="W380" s="157"/>
      <c r="X380" s="157" t="s">
        <v>108</v>
      </c>
      <c r="Y380" s="148"/>
      <c r="Z380" s="148"/>
      <c r="AA380" s="148"/>
      <c r="AB380" s="148"/>
      <c r="AC380" s="148"/>
      <c r="AD380" s="148"/>
      <c r="AE380" s="148"/>
      <c r="AF380" s="148"/>
      <c r="AG380" s="148" t="s">
        <v>109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7" t="s">
        <v>129</v>
      </c>
      <c r="D381" s="158"/>
      <c r="E381" s="159"/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113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187" t="s">
        <v>390</v>
      </c>
      <c r="D382" s="158"/>
      <c r="E382" s="159">
        <v>34.4</v>
      </c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113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">
      <c r="A383" s="155"/>
      <c r="B383" s="156"/>
      <c r="C383" s="187" t="s">
        <v>391</v>
      </c>
      <c r="D383" s="158"/>
      <c r="E383" s="159">
        <v>40.9</v>
      </c>
      <c r="F383" s="157"/>
      <c r="G383" s="157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113</v>
      </c>
      <c r="AH383" s="148">
        <v>0</v>
      </c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7" t="s">
        <v>392</v>
      </c>
      <c r="D384" s="158"/>
      <c r="E384" s="159">
        <v>6.8</v>
      </c>
      <c r="F384" s="157"/>
      <c r="G384" s="157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57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113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7" t="s">
        <v>172</v>
      </c>
      <c r="D385" s="158"/>
      <c r="E385" s="159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113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7" t="s">
        <v>393</v>
      </c>
      <c r="D386" s="158"/>
      <c r="E386" s="159">
        <v>1.1000000000000001</v>
      </c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113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7" t="s">
        <v>131</v>
      </c>
      <c r="D387" s="158"/>
      <c r="E387" s="159"/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113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87" t="s">
        <v>394</v>
      </c>
      <c r="D388" s="158"/>
      <c r="E388" s="159">
        <v>0.5</v>
      </c>
      <c r="F388" s="157"/>
      <c r="G388" s="157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  <c r="S388" s="157"/>
      <c r="T388" s="157"/>
      <c r="U388" s="157"/>
      <c r="V388" s="157"/>
      <c r="W388" s="157"/>
      <c r="X388" s="157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113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187" t="s">
        <v>395</v>
      </c>
      <c r="D389" s="158"/>
      <c r="E389" s="159">
        <v>0.6</v>
      </c>
      <c r="F389" s="157"/>
      <c r="G389" s="157"/>
      <c r="H389" s="157"/>
      <c r="I389" s="157"/>
      <c r="J389" s="157"/>
      <c r="K389" s="157"/>
      <c r="L389" s="157"/>
      <c r="M389" s="157"/>
      <c r="N389" s="157"/>
      <c r="O389" s="157"/>
      <c r="P389" s="157"/>
      <c r="Q389" s="157"/>
      <c r="R389" s="157"/>
      <c r="S389" s="157"/>
      <c r="T389" s="157"/>
      <c r="U389" s="157"/>
      <c r="V389" s="157"/>
      <c r="W389" s="157"/>
      <c r="X389" s="157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113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7" t="s">
        <v>176</v>
      </c>
      <c r="D390" s="158"/>
      <c r="E390" s="159"/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57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113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7" t="s">
        <v>396</v>
      </c>
      <c r="D391" s="158"/>
      <c r="E391" s="159">
        <v>0.7</v>
      </c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113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7" t="s">
        <v>397</v>
      </c>
      <c r="D392" s="158"/>
      <c r="E392" s="159">
        <v>0.4</v>
      </c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113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7" t="s">
        <v>133</v>
      </c>
      <c r="D393" s="158"/>
      <c r="E393" s="159"/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57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113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7" t="s">
        <v>398</v>
      </c>
      <c r="D394" s="158"/>
      <c r="E394" s="159">
        <v>23.5</v>
      </c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57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113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7" t="s">
        <v>399</v>
      </c>
      <c r="D395" s="158"/>
      <c r="E395" s="159">
        <v>0.5</v>
      </c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113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7" t="s">
        <v>181</v>
      </c>
      <c r="D396" s="158"/>
      <c r="E396" s="159"/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113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87" t="s">
        <v>400</v>
      </c>
      <c r="D397" s="158"/>
      <c r="E397" s="159">
        <v>1.5</v>
      </c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57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113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187" t="s">
        <v>183</v>
      </c>
      <c r="D398" s="158"/>
      <c r="E398" s="159"/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57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113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7" t="s">
        <v>393</v>
      </c>
      <c r="D399" s="158"/>
      <c r="E399" s="159">
        <v>1.1000000000000001</v>
      </c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57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113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ht="22.5" outlineLevel="1" x14ac:dyDescent="0.2">
      <c r="A400" s="169">
        <v>46</v>
      </c>
      <c r="B400" s="170" t="s">
        <v>428</v>
      </c>
      <c r="C400" s="186" t="s">
        <v>429</v>
      </c>
      <c r="D400" s="171" t="s">
        <v>430</v>
      </c>
      <c r="E400" s="172">
        <v>1</v>
      </c>
      <c r="F400" s="173"/>
      <c r="G400" s="174">
        <f>ROUND(E400*F400,2)</f>
        <v>0</v>
      </c>
      <c r="H400" s="173"/>
      <c r="I400" s="174">
        <f>ROUND(E400*H400,2)</f>
        <v>0</v>
      </c>
      <c r="J400" s="173"/>
      <c r="K400" s="174">
        <f>ROUND(E400*J400,2)</f>
        <v>0</v>
      </c>
      <c r="L400" s="174">
        <v>21</v>
      </c>
      <c r="M400" s="174">
        <f>G400*(1+L400/100)</f>
        <v>0</v>
      </c>
      <c r="N400" s="174">
        <v>0</v>
      </c>
      <c r="O400" s="174">
        <f>ROUND(E400*N400,2)</f>
        <v>0</v>
      </c>
      <c r="P400" s="174">
        <v>0</v>
      </c>
      <c r="Q400" s="174">
        <f>ROUND(E400*P400,2)</f>
        <v>0</v>
      </c>
      <c r="R400" s="174"/>
      <c r="S400" s="174" t="s">
        <v>310</v>
      </c>
      <c r="T400" s="175" t="s">
        <v>311</v>
      </c>
      <c r="U400" s="157">
        <v>0</v>
      </c>
      <c r="V400" s="157">
        <f>ROUND(E400*U400,2)</f>
        <v>0</v>
      </c>
      <c r="W400" s="157"/>
      <c r="X400" s="157" t="s">
        <v>108</v>
      </c>
      <c r="Y400" s="148"/>
      <c r="Z400" s="148"/>
      <c r="AA400" s="148"/>
      <c r="AB400" s="148"/>
      <c r="AC400" s="148"/>
      <c r="AD400" s="148"/>
      <c r="AE400" s="148"/>
      <c r="AF400" s="148"/>
      <c r="AG400" s="148" t="s">
        <v>109</v>
      </c>
      <c r="AH400" s="148"/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7" t="s">
        <v>431</v>
      </c>
      <c r="D401" s="158"/>
      <c r="E401" s="159">
        <v>1</v>
      </c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57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113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ht="22.5" outlineLevel="1" x14ac:dyDescent="0.2">
      <c r="A402" s="169">
        <v>47</v>
      </c>
      <c r="B402" s="170" t="s">
        <v>432</v>
      </c>
      <c r="C402" s="186" t="s">
        <v>433</v>
      </c>
      <c r="D402" s="171" t="s">
        <v>403</v>
      </c>
      <c r="E402" s="172">
        <v>2</v>
      </c>
      <c r="F402" s="173"/>
      <c r="G402" s="174">
        <f>ROUND(E402*F402,2)</f>
        <v>0</v>
      </c>
      <c r="H402" s="173"/>
      <c r="I402" s="174">
        <f>ROUND(E402*H402,2)</f>
        <v>0</v>
      </c>
      <c r="J402" s="173"/>
      <c r="K402" s="174">
        <f>ROUND(E402*J402,2)</f>
        <v>0</v>
      </c>
      <c r="L402" s="174">
        <v>21</v>
      </c>
      <c r="M402" s="174">
        <f>G402*(1+L402/100)</f>
        <v>0</v>
      </c>
      <c r="N402" s="174">
        <v>6.0130000000000003E-2</v>
      </c>
      <c r="O402" s="174">
        <f>ROUND(E402*N402,2)</f>
        <v>0.12</v>
      </c>
      <c r="P402" s="174">
        <v>0</v>
      </c>
      <c r="Q402" s="174">
        <f>ROUND(E402*P402,2)</f>
        <v>0</v>
      </c>
      <c r="R402" s="174" t="s">
        <v>315</v>
      </c>
      <c r="S402" s="174" t="s">
        <v>107</v>
      </c>
      <c r="T402" s="175" t="s">
        <v>107</v>
      </c>
      <c r="U402" s="157">
        <v>1.3427100000000001</v>
      </c>
      <c r="V402" s="157">
        <f>ROUND(E402*U402,2)</f>
        <v>2.69</v>
      </c>
      <c r="W402" s="157"/>
      <c r="X402" s="157" t="s">
        <v>316</v>
      </c>
      <c r="Y402" s="148"/>
      <c r="Z402" s="148"/>
      <c r="AA402" s="148"/>
      <c r="AB402" s="148"/>
      <c r="AC402" s="148"/>
      <c r="AD402" s="148"/>
      <c r="AE402" s="148"/>
      <c r="AF402" s="148"/>
      <c r="AG402" s="148" t="s">
        <v>317</v>
      </c>
      <c r="AH402" s="148"/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251" t="s">
        <v>434</v>
      </c>
      <c r="D403" s="252"/>
      <c r="E403" s="252"/>
      <c r="F403" s="252"/>
      <c r="G403" s="252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57"/>
      <c r="Y403" s="148"/>
      <c r="Z403" s="148"/>
      <c r="AA403" s="148"/>
      <c r="AB403" s="148"/>
      <c r="AC403" s="148"/>
      <c r="AD403" s="148"/>
      <c r="AE403" s="148"/>
      <c r="AF403" s="148"/>
      <c r="AG403" s="148" t="s">
        <v>267</v>
      </c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76" t="str">
        <f>C403</f>
        <v>Plastové dno, šachta z korugované trouby, těsnění, šachtová roura teleskopická, rám do teleskopické trouby, poklop litinový.</v>
      </c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7" t="s">
        <v>435</v>
      </c>
      <c r="D404" s="158"/>
      <c r="E404" s="159">
        <v>1</v>
      </c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57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113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7" t="s">
        <v>436</v>
      </c>
      <c r="D405" s="158"/>
      <c r="E405" s="159">
        <v>1</v>
      </c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113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ht="22.5" outlineLevel="1" x14ac:dyDescent="0.2">
      <c r="A406" s="169">
        <v>48</v>
      </c>
      <c r="B406" s="170" t="s">
        <v>437</v>
      </c>
      <c r="C406" s="186" t="s">
        <v>438</v>
      </c>
      <c r="D406" s="171" t="s">
        <v>403</v>
      </c>
      <c r="E406" s="172">
        <v>1</v>
      </c>
      <c r="F406" s="173"/>
      <c r="G406" s="174">
        <f>ROUND(E406*F406,2)</f>
        <v>0</v>
      </c>
      <c r="H406" s="173"/>
      <c r="I406" s="174">
        <f>ROUND(E406*H406,2)</f>
        <v>0</v>
      </c>
      <c r="J406" s="173"/>
      <c r="K406" s="174">
        <f>ROUND(E406*J406,2)</f>
        <v>0</v>
      </c>
      <c r="L406" s="174">
        <v>21</v>
      </c>
      <c r="M406" s="174">
        <f>G406*(1+L406/100)</f>
        <v>0</v>
      </c>
      <c r="N406" s="174">
        <v>6.4920000000000005E-2</v>
      </c>
      <c r="O406" s="174">
        <f>ROUND(E406*N406,2)</f>
        <v>0.06</v>
      </c>
      <c r="P406" s="174">
        <v>0</v>
      </c>
      <c r="Q406" s="174">
        <f>ROUND(E406*P406,2)</f>
        <v>0</v>
      </c>
      <c r="R406" s="174" t="s">
        <v>315</v>
      </c>
      <c r="S406" s="174" t="s">
        <v>107</v>
      </c>
      <c r="T406" s="175" t="s">
        <v>107</v>
      </c>
      <c r="U406" s="157">
        <v>1.34372</v>
      </c>
      <c r="V406" s="157">
        <f>ROUND(E406*U406,2)</f>
        <v>1.34</v>
      </c>
      <c r="W406" s="157"/>
      <c r="X406" s="157" t="s">
        <v>316</v>
      </c>
      <c r="Y406" s="148"/>
      <c r="Z406" s="148"/>
      <c r="AA406" s="148"/>
      <c r="AB406" s="148"/>
      <c r="AC406" s="148"/>
      <c r="AD406" s="148"/>
      <c r="AE406" s="148"/>
      <c r="AF406" s="148"/>
      <c r="AG406" s="148" t="s">
        <v>317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251" t="s">
        <v>434</v>
      </c>
      <c r="D407" s="252"/>
      <c r="E407" s="252"/>
      <c r="F407" s="252"/>
      <c r="G407" s="252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57"/>
      <c r="Y407" s="148"/>
      <c r="Z407" s="148"/>
      <c r="AA407" s="148"/>
      <c r="AB407" s="148"/>
      <c r="AC407" s="148"/>
      <c r="AD407" s="148"/>
      <c r="AE407" s="148"/>
      <c r="AF407" s="148"/>
      <c r="AG407" s="148" t="s">
        <v>267</v>
      </c>
      <c r="AH407" s="148"/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76" t="str">
        <f>C407</f>
        <v>Plastové dno, šachta z korugované trouby, těsnění, šachtová roura teleskopická, rám do teleskopické trouby, poklop litinový.</v>
      </c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7" t="s">
        <v>439</v>
      </c>
      <c r="D408" s="158"/>
      <c r="E408" s="159">
        <v>1</v>
      </c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113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ht="22.5" outlineLevel="1" x14ac:dyDescent="0.2">
      <c r="A409" s="169">
        <v>49</v>
      </c>
      <c r="B409" s="170" t="s">
        <v>440</v>
      </c>
      <c r="C409" s="186" t="s">
        <v>441</v>
      </c>
      <c r="D409" s="171" t="s">
        <v>403</v>
      </c>
      <c r="E409" s="172">
        <v>64.683999999999997</v>
      </c>
      <c r="F409" s="173"/>
      <c r="G409" s="174">
        <f>ROUND(E409*F409,2)</f>
        <v>0</v>
      </c>
      <c r="H409" s="173"/>
      <c r="I409" s="174">
        <f>ROUND(E409*H409,2)</f>
        <v>0</v>
      </c>
      <c r="J409" s="173"/>
      <c r="K409" s="174">
        <f>ROUND(E409*J409,2)</f>
        <v>0</v>
      </c>
      <c r="L409" s="174">
        <v>21</v>
      </c>
      <c r="M409" s="174">
        <f>G409*(1+L409/100)</f>
        <v>0</v>
      </c>
      <c r="N409" s="174">
        <v>1.6999999999999999E-3</v>
      </c>
      <c r="O409" s="174">
        <f>ROUND(E409*N409,2)</f>
        <v>0.11</v>
      </c>
      <c r="P409" s="174">
        <v>0</v>
      </c>
      <c r="Q409" s="174">
        <f>ROUND(E409*P409,2)</f>
        <v>0</v>
      </c>
      <c r="R409" s="174" t="s">
        <v>382</v>
      </c>
      <c r="S409" s="174" t="s">
        <v>107</v>
      </c>
      <c r="T409" s="175" t="s">
        <v>107</v>
      </c>
      <c r="U409" s="157">
        <v>0</v>
      </c>
      <c r="V409" s="157">
        <f>ROUND(E409*U409,2)</f>
        <v>0</v>
      </c>
      <c r="W409" s="157"/>
      <c r="X409" s="157" t="s">
        <v>383</v>
      </c>
      <c r="Y409" s="148"/>
      <c r="Z409" s="148"/>
      <c r="AA409" s="148"/>
      <c r="AB409" s="148"/>
      <c r="AC409" s="148"/>
      <c r="AD409" s="148"/>
      <c r="AE409" s="148"/>
      <c r="AF409" s="148"/>
      <c r="AG409" s="148" t="s">
        <v>384</v>
      </c>
      <c r="AH409" s="148"/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8" t="s">
        <v>140</v>
      </c>
      <c r="D410" s="160"/>
      <c r="E410" s="161"/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113</v>
      </c>
      <c r="AH410" s="148"/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9" t="s">
        <v>233</v>
      </c>
      <c r="D411" s="160"/>
      <c r="E411" s="161"/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113</v>
      </c>
      <c r="AH411" s="148">
        <v>2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9" t="s">
        <v>442</v>
      </c>
      <c r="D412" s="160"/>
      <c r="E412" s="161">
        <v>34.4</v>
      </c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113</v>
      </c>
      <c r="AH412" s="148">
        <v>2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9" t="s">
        <v>273</v>
      </c>
      <c r="D413" s="160"/>
      <c r="E413" s="161"/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  <c r="S413" s="157"/>
      <c r="T413" s="157"/>
      <c r="U413" s="157"/>
      <c r="V413" s="157"/>
      <c r="W413" s="157"/>
      <c r="X413" s="157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113</v>
      </c>
      <c r="AH413" s="148">
        <v>2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9" t="s">
        <v>443</v>
      </c>
      <c r="D414" s="160"/>
      <c r="E414" s="161">
        <v>1.1000000000000001</v>
      </c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113</v>
      </c>
      <c r="AH414" s="148">
        <v>2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9" t="s">
        <v>275</v>
      </c>
      <c r="D415" s="160"/>
      <c r="E415" s="161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113</v>
      </c>
      <c r="AH415" s="148">
        <v>2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9" t="s">
        <v>444</v>
      </c>
      <c r="D416" s="160"/>
      <c r="E416" s="161">
        <v>0.5</v>
      </c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113</v>
      </c>
      <c r="AH416" s="148">
        <v>2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9" t="s">
        <v>237</v>
      </c>
      <c r="D417" s="160"/>
      <c r="E417" s="161"/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113</v>
      </c>
      <c r="AH417" s="148">
        <v>2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9" t="s">
        <v>445</v>
      </c>
      <c r="D418" s="160"/>
      <c r="E418" s="161">
        <v>0.7</v>
      </c>
      <c r="F418" s="157"/>
      <c r="G418" s="157"/>
      <c r="H418" s="157"/>
      <c r="I418" s="157"/>
      <c r="J418" s="157"/>
      <c r="K418" s="157"/>
      <c r="L418" s="157"/>
      <c r="M418" s="157"/>
      <c r="N418" s="157"/>
      <c r="O418" s="157"/>
      <c r="P418" s="157"/>
      <c r="Q418" s="157"/>
      <c r="R418" s="157"/>
      <c r="S418" s="157"/>
      <c r="T418" s="157"/>
      <c r="U418" s="157"/>
      <c r="V418" s="157"/>
      <c r="W418" s="157"/>
      <c r="X418" s="157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113</v>
      </c>
      <c r="AH418" s="148">
        <v>2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189" t="s">
        <v>239</v>
      </c>
      <c r="D419" s="160"/>
      <c r="E419" s="161"/>
      <c r="F419" s="157"/>
      <c r="G419" s="157"/>
      <c r="H419" s="157"/>
      <c r="I419" s="157"/>
      <c r="J419" s="157"/>
      <c r="K419" s="157"/>
      <c r="L419" s="157"/>
      <c r="M419" s="157"/>
      <c r="N419" s="157"/>
      <c r="O419" s="157"/>
      <c r="P419" s="157"/>
      <c r="Q419" s="157"/>
      <c r="R419" s="157"/>
      <c r="S419" s="157"/>
      <c r="T419" s="157"/>
      <c r="U419" s="157"/>
      <c r="V419" s="157"/>
      <c r="W419" s="157"/>
      <c r="X419" s="157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113</v>
      </c>
      <c r="AH419" s="148">
        <v>2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189" t="s">
        <v>446</v>
      </c>
      <c r="D420" s="160"/>
      <c r="E420" s="161">
        <v>23.5</v>
      </c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113</v>
      </c>
      <c r="AH420" s="148">
        <v>2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89" t="s">
        <v>242</v>
      </c>
      <c r="D421" s="160"/>
      <c r="E421" s="161"/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113</v>
      </c>
      <c r="AH421" s="148">
        <v>2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55"/>
      <c r="B422" s="156"/>
      <c r="C422" s="189" t="s">
        <v>447</v>
      </c>
      <c r="D422" s="160"/>
      <c r="E422" s="161">
        <v>1.5</v>
      </c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57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113</v>
      </c>
      <c r="AH422" s="148">
        <v>2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9" t="s">
        <v>244</v>
      </c>
      <c r="D423" s="160"/>
      <c r="E423" s="161"/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113</v>
      </c>
      <c r="AH423" s="148">
        <v>2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9" t="s">
        <v>443</v>
      </c>
      <c r="D424" s="160"/>
      <c r="E424" s="161">
        <v>1.1000000000000001</v>
      </c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113</v>
      </c>
      <c r="AH424" s="148">
        <v>2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188" t="s">
        <v>144</v>
      </c>
      <c r="D425" s="160"/>
      <c r="E425" s="161"/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  <c r="S425" s="157"/>
      <c r="T425" s="157"/>
      <c r="U425" s="157"/>
      <c r="V425" s="157"/>
      <c r="W425" s="157"/>
      <c r="X425" s="157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113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7" t="s">
        <v>448</v>
      </c>
      <c r="D426" s="158"/>
      <c r="E426" s="159">
        <v>64.683999999999997</v>
      </c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113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ht="22.5" outlineLevel="1" x14ac:dyDescent="0.2">
      <c r="A427" s="169">
        <v>50</v>
      </c>
      <c r="B427" s="170" t="s">
        <v>449</v>
      </c>
      <c r="C427" s="186" t="s">
        <v>450</v>
      </c>
      <c r="D427" s="171" t="s">
        <v>403</v>
      </c>
      <c r="E427" s="172">
        <v>50.676000000000002</v>
      </c>
      <c r="F427" s="173"/>
      <c r="G427" s="174">
        <f>ROUND(E427*F427,2)</f>
        <v>0</v>
      </c>
      <c r="H427" s="173"/>
      <c r="I427" s="174">
        <f>ROUND(E427*H427,2)</f>
        <v>0</v>
      </c>
      <c r="J427" s="173"/>
      <c r="K427" s="174">
        <f>ROUND(E427*J427,2)</f>
        <v>0</v>
      </c>
      <c r="L427" s="174">
        <v>21</v>
      </c>
      <c r="M427" s="174">
        <f>G427*(1+L427/100)</f>
        <v>0</v>
      </c>
      <c r="N427" s="174">
        <v>2.5999999999999999E-3</v>
      </c>
      <c r="O427" s="174">
        <f>ROUND(E427*N427,2)</f>
        <v>0.13</v>
      </c>
      <c r="P427" s="174">
        <v>0</v>
      </c>
      <c r="Q427" s="174">
        <f>ROUND(E427*P427,2)</f>
        <v>0</v>
      </c>
      <c r="R427" s="174" t="s">
        <v>382</v>
      </c>
      <c r="S427" s="174" t="s">
        <v>107</v>
      </c>
      <c r="T427" s="175" t="s">
        <v>107</v>
      </c>
      <c r="U427" s="157">
        <v>0</v>
      </c>
      <c r="V427" s="157">
        <f>ROUND(E427*U427,2)</f>
        <v>0</v>
      </c>
      <c r="W427" s="157"/>
      <c r="X427" s="157" t="s">
        <v>383</v>
      </c>
      <c r="Y427" s="148"/>
      <c r="Z427" s="148"/>
      <c r="AA427" s="148"/>
      <c r="AB427" s="148"/>
      <c r="AC427" s="148"/>
      <c r="AD427" s="148"/>
      <c r="AE427" s="148"/>
      <c r="AF427" s="148"/>
      <c r="AG427" s="148" t="s">
        <v>384</v>
      </c>
      <c r="AH427" s="148"/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8" t="s">
        <v>140</v>
      </c>
      <c r="D428" s="160"/>
      <c r="E428" s="161"/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113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9" t="s">
        <v>233</v>
      </c>
      <c r="D429" s="160"/>
      <c r="E429" s="161"/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113</v>
      </c>
      <c r="AH429" s="148">
        <v>2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55"/>
      <c r="B430" s="156"/>
      <c r="C430" s="189" t="s">
        <v>451</v>
      </c>
      <c r="D430" s="160"/>
      <c r="E430" s="161">
        <v>40.9</v>
      </c>
      <c r="F430" s="157"/>
      <c r="G430" s="157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  <c r="S430" s="157"/>
      <c r="T430" s="157"/>
      <c r="U430" s="157"/>
      <c r="V430" s="157"/>
      <c r="W430" s="157"/>
      <c r="X430" s="157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113</v>
      </c>
      <c r="AH430" s="148">
        <v>2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89" t="s">
        <v>452</v>
      </c>
      <c r="D431" s="160"/>
      <c r="E431" s="161">
        <v>6.8</v>
      </c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57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113</v>
      </c>
      <c r="AH431" s="148">
        <v>2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89" t="s">
        <v>275</v>
      </c>
      <c r="D432" s="160"/>
      <c r="E432" s="161"/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113</v>
      </c>
      <c r="AH432" s="148">
        <v>2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189" t="s">
        <v>453</v>
      </c>
      <c r="D433" s="160"/>
      <c r="E433" s="161">
        <v>0.6</v>
      </c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113</v>
      </c>
      <c r="AH433" s="148">
        <v>2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9" t="s">
        <v>237</v>
      </c>
      <c r="D434" s="160"/>
      <c r="E434" s="161"/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57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113</v>
      </c>
      <c r="AH434" s="148">
        <v>2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9" t="s">
        <v>454</v>
      </c>
      <c r="D435" s="160"/>
      <c r="E435" s="161">
        <v>0.4</v>
      </c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113</v>
      </c>
      <c r="AH435" s="148">
        <v>2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9" t="s">
        <v>239</v>
      </c>
      <c r="D436" s="160"/>
      <c r="E436" s="161"/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113</v>
      </c>
      <c r="AH436" s="148">
        <v>2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9" t="s">
        <v>455</v>
      </c>
      <c r="D437" s="160"/>
      <c r="E437" s="161">
        <v>0.5</v>
      </c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57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113</v>
      </c>
      <c r="AH437" s="148">
        <v>2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88" t="s">
        <v>144</v>
      </c>
      <c r="D438" s="160"/>
      <c r="E438" s="161"/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57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113</v>
      </c>
      <c r="AH438" s="148"/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87" t="s">
        <v>456</v>
      </c>
      <c r="D439" s="158"/>
      <c r="E439" s="159">
        <v>50.676000000000002</v>
      </c>
      <c r="F439" s="157"/>
      <c r="G439" s="157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  <c r="S439" s="157"/>
      <c r="T439" s="157"/>
      <c r="U439" s="157"/>
      <c r="V439" s="157"/>
      <c r="W439" s="157"/>
      <c r="X439" s="157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113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69">
        <v>51</v>
      </c>
      <c r="B440" s="170" t="s">
        <v>457</v>
      </c>
      <c r="C440" s="186" t="s">
        <v>458</v>
      </c>
      <c r="D440" s="171" t="s">
        <v>403</v>
      </c>
      <c r="E440" s="172">
        <v>25.25</v>
      </c>
      <c r="F440" s="173"/>
      <c r="G440" s="174">
        <f>ROUND(E440*F440,2)</f>
        <v>0</v>
      </c>
      <c r="H440" s="173"/>
      <c r="I440" s="174">
        <f>ROUND(E440*H440,2)</f>
        <v>0</v>
      </c>
      <c r="J440" s="173"/>
      <c r="K440" s="174">
        <f>ROUND(E440*J440,2)</f>
        <v>0</v>
      </c>
      <c r="L440" s="174">
        <v>21</v>
      </c>
      <c r="M440" s="174">
        <f>G440*(1+L440/100)</f>
        <v>0</v>
      </c>
      <c r="N440" s="174">
        <v>3.8000000000000002E-4</v>
      </c>
      <c r="O440" s="174">
        <f>ROUND(E440*N440,2)</f>
        <v>0.01</v>
      </c>
      <c r="P440" s="174">
        <v>0</v>
      </c>
      <c r="Q440" s="174">
        <f>ROUND(E440*P440,2)</f>
        <v>0</v>
      </c>
      <c r="R440" s="174" t="s">
        <v>382</v>
      </c>
      <c r="S440" s="174" t="s">
        <v>107</v>
      </c>
      <c r="T440" s="175" t="s">
        <v>107</v>
      </c>
      <c r="U440" s="157">
        <v>0</v>
      </c>
      <c r="V440" s="157">
        <f>ROUND(E440*U440,2)</f>
        <v>0</v>
      </c>
      <c r="W440" s="157"/>
      <c r="X440" s="157" t="s">
        <v>383</v>
      </c>
      <c r="Y440" s="148"/>
      <c r="Z440" s="148"/>
      <c r="AA440" s="148"/>
      <c r="AB440" s="148"/>
      <c r="AC440" s="148"/>
      <c r="AD440" s="148"/>
      <c r="AE440" s="148"/>
      <c r="AF440" s="148"/>
      <c r="AG440" s="148" t="s">
        <v>384</v>
      </c>
      <c r="AH440" s="148"/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55"/>
      <c r="B441" s="156"/>
      <c r="C441" s="188" t="s">
        <v>140</v>
      </c>
      <c r="D441" s="160"/>
      <c r="E441" s="161"/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57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113</v>
      </c>
      <c r="AH441" s="148"/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9" t="s">
        <v>233</v>
      </c>
      <c r="D442" s="160"/>
      <c r="E442" s="161"/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113</v>
      </c>
      <c r="AH442" s="148">
        <v>2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55"/>
      <c r="B443" s="156"/>
      <c r="C443" s="189" t="s">
        <v>459</v>
      </c>
      <c r="D443" s="160"/>
      <c r="E443" s="161">
        <v>6</v>
      </c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57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113</v>
      </c>
      <c r="AH443" s="148">
        <v>2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9" t="s">
        <v>273</v>
      </c>
      <c r="D444" s="160"/>
      <c r="E444" s="161"/>
      <c r="F444" s="157"/>
      <c r="G444" s="157"/>
      <c r="H444" s="157"/>
      <c r="I444" s="157"/>
      <c r="J444" s="157"/>
      <c r="K444" s="157"/>
      <c r="L444" s="157"/>
      <c r="M444" s="157"/>
      <c r="N444" s="157"/>
      <c r="O444" s="157"/>
      <c r="P444" s="157"/>
      <c r="Q444" s="157"/>
      <c r="R444" s="157"/>
      <c r="S444" s="157"/>
      <c r="T444" s="157"/>
      <c r="U444" s="157"/>
      <c r="V444" s="157"/>
      <c r="W444" s="157"/>
      <c r="X444" s="157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113</v>
      </c>
      <c r="AH444" s="148">
        <v>2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189" t="s">
        <v>460</v>
      </c>
      <c r="D445" s="160"/>
      <c r="E445" s="161">
        <v>3</v>
      </c>
      <c r="F445" s="157"/>
      <c r="G445" s="157"/>
      <c r="H445" s="157"/>
      <c r="I445" s="157"/>
      <c r="J445" s="157"/>
      <c r="K445" s="157"/>
      <c r="L445" s="157"/>
      <c r="M445" s="157"/>
      <c r="N445" s="157"/>
      <c r="O445" s="157"/>
      <c r="P445" s="157"/>
      <c r="Q445" s="157"/>
      <c r="R445" s="157"/>
      <c r="S445" s="157"/>
      <c r="T445" s="157"/>
      <c r="U445" s="157"/>
      <c r="V445" s="157"/>
      <c r="W445" s="157"/>
      <c r="X445" s="157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113</v>
      </c>
      <c r="AH445" s="148">
        <v>2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89" t="s">
        <v>275</v>
      </c>
      <c r="D446" s="160"/>
      <c r="E446" s="161"/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57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113</v>
      </c>
      <c r="AH446" s="148">
        <v>2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189" t="s">
        <v>461</v>
      </c>
      <c r="D447" s="160"/>
      <c r="E447" s="161">
        <v>2</v>
      </c>
      <c r="F447" s="157"/>
      <c r="G447" s="157"/>
      <c r="H447" s="157"/>
      <c r="I447" s="157"/>
      <c r="J447" s="157"/>
      <c r="K447" s="157"/>
      <c r="L447" s="157"/>
      <c r="M447" s="157"/>
      <c r="N447" s="157"/>
      <c r="O447" s="157"/>
      <c r="P447" s="157"/>
      <c r="Q447" s="157"/>
      <c r="R447" s="157"/>
      <c r="S447" s="157"/>
      <c r="T447" s="157"/>
      <c r="U447" s="157"/>
      <c r="V447" s="157"/>
      <c r="W447" s="157"/>
      <c r="X447" s="157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113</v>
      </c>
      <c r="AH447" s="148">
        <v>2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89" t="s">
        <v>237</v>
      </c>
      <c r="D448" s="160"/>
      <c r="E448" s="161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113</v>
      </c>
      <c r="AH448" s="148">
        <v>2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89" t="s">
        <v>461</v>
      </c>
      <c r="D449" s="160"/>
      <c r="E449" s="161">
        <v>2</v>
      </c>
      <c r="F449" s="157"/>
      <c r="G449" s="157"/>
      <c r="H449" s="157"/>
      <c r="I449" s="157"/>
      <c r="J449" s="157"/>
      <c r="K449" s="157"/>
      <c r="L449" s="157"/>
      <c r="M449" s="157"/>
      <c r="N449" s="157"/>
      <c r="O449" s="157"/>
      <c r="P449" s="157"/>
      <c r="Q449" s="157"/>
      <c r="R449" s="157"/>
      <c r="S449" s="157"/>
      <c r="T449" s="157"/>
      <c r="U449" s="157"/>
      <c r="V449" s="157"/>
      <c r="W449" s="157"/>
      <c r="X449" s="157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113</v>
      </c>
      <c r="AH449" s="148">
        <v>2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189" t="s">
        <v>239</v>
      </c>
      <c r="D450" s="160"/>
      <c r="E450" s="161"/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  <c r="S450" s="157"/>
      <c r="T450" s="157"/>
      <c r="U450" s="157"/>
      <c r="V450" s="157"/>
      <c r="W450" s="157"/>
      <c r="X450" s="157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113</v>
      </c>
      <c r="AH450" s="148">
        <v>2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89" t="s">
        <v>462</v>
      </c>
      <c r="D451" s="160"/>
      <c r="E451" s="161">
        <v>6</v>
      </c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113</v>
      </c>
      <c r="AH451" s="148">
        <v>2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189" t="s">
        <v>242</v>
      </c>
      <c r="D452" s="160"/>
      <c r="E452" s="161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113</v>
      </c>
      <c r="AH452" s="148">
        <v>2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89" t="s">
        <v>460</v>
      </c>
      <c r="D453" s="160"/>
      <c r="E453" s="161">
        <v>3</v>
      </c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57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113</v>
      </c>
      <c r="AH453" s="148">
        <v>2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89" t="s">
        <v>244</v>
      </c>
      <c r="D454" s="160"/>
      <c r="E454" s="161"/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  <c r="S454" s="157"/>
      <c r="T454" s="157"/>
      <c r="U454" s="157"/>
      <c r="V454" s="157"/>
      <c r="W454" s="157"/>
      <c r="X454" s="157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113</v>
      </c>
      <c r="AH454" s="148">
        <v>2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/>
      <c r="B455" s="156"/>
      <c r="C455" s="189" t="s">
        <v>460</v>
      </c>
      <c r="D455" s="160"/>
      <c r="E455" s="161">
        <v>3</v>
      </c>
      <c r="F455" s="157"/>
      <c r="G455" s="157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  <c r="S455" s="157"/>
      <c r="T455" s="157"/>
      <c r="U455" s="157"/>
      <c r="V455" s="157"/>
      <c r="W455" s="157"/>
      <c r="X455" s="157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113</v>
      </c>
      <c r="AH455" s="148">
        <v>2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88" t="s">
        <v>144</v>
      </c>
      <c r="D456" s="160"/>
      <c r="E456" s="161"/>
      <c r="F456" s="157"/>
      <c r="G456" s="157"/>
      <c r="H456" s="157"/>
      <c r="I456" s="157"/>
      <c r="J456" s="157"/>
      <c r="K456" s="157"/>
      <c r="L456" s="157"/>
      <c r="M456" s="157"/>
      <c r="N456" s="157"/>
      <c r="O456" s="157"/>
      <c r="P456" s="157"/>
      <c r="Q456" s="157"/>
      <c r="R456" s="157"/>
      <c r="S456" s="157"/>
      <c r="T456" s="157"/>
      <c r="U456" s="157"/>
      <c r="V456" s="157"/>
      <c r="W456" s="157"/>
      <c r="X456" s="157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113</v>
      </c>
      <c r="AH456" s="148"/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87" t="s">
        <v>463</v>
      </c>
      <c r="D457" s="158"/>
      <c r="E457" s="159">
        <v>25.25</v>
      </c>
      <c r="F457" s="157"/>
      <c r="G457" s="157"/>
      <c r="H457" s="157"/>
      <c r="I457" s="157"/>
      <c r="J457" s="157"/>
      <c r="K457" s="157"/>
      <c r="L457" s="157"/>
      <c r="M457" s="157"/>
      <c r="N457" s="157"/>
      <c r="O457" s="157"/>
      <c r="P457" s="157"/>
      <c r="Q457" s="157"/>
      <c r="R457" s="157"/>
      <c r="S457" s="157"/>
      <c r="T457" s="157"/>
      <c r="U457" s="157"/>
      <c r="V457" s="157"/>
      <c r="W457" s="157"/>
      <c r="X457" s="157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113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69">
        <v>52</v>
      </c>
      <c r="B458" s="170" t="s">
        <v>464</v>
      </c>
      <c r="C458" s="186" t="s">
        <v>465</v>
      </c>
      <c r="D458" s="171" t="s">
        <v>403</v>
      </c>
      <c r="E458" s="172">
        <v>4.04</v>
      </c>
      <c r="F458" s="173"/>
      <c r="G458" s="174">
        <f>ROUND(E458*F458,2)</f>
        <v>0</v>
      </c>
      <c r="H458" s="173"/>
      <c r="I458" s="174">
        <f>ROUND(E458*H458,2)</f>
        <v>0</v>
      </c>
      <c r="J458" s="173"/>
      <c r="K458" s="174">
        <f>ROUND(E458*J458,2)</f>
        <v>0</v>
      </c>
      <c r="L458" s="174">
        <v>21</v>
      </c>
      <c r="M458" s="174">
        <f>G458*(1+L458/100)</f>
        <v>0</v>
      </c>
      <c r="N458" s="174">
        <v>6.6E-4</v>
      </c>
      <c r="O458" s="174">
        <f>ROUND(E458*N458,2)</f>
        <v>0</v>
      </c>
      <c r="P458" s="174">
        <v>0</v>
      </c>
      <c r="Q458" s="174">
        <f>ROUND(E458*P458,2)</f>
        <v>0</v>
      </c>
      <c r="R458" s="174" t="s">
        <v>382</v>
      </c>
      <c r="S458" s="174" t="s">
        <v>107</v>
      </c>
      <c r="T458" s="175" t="s">
        <v>107</v>
      </c>
      <c r="U458" s="157">
        <v>0</v>
      </c>
      <c r="V458" s="157">
        <f>ROUND(E458*U458,2)</f>
        <v>0</v>
      </c>
      <c r="W458" s="157"/>
      <c r="X458" s="157" t="s">
        <v>383</v>
      </c>
      <c r="Y458" s="148"/>
      <c r="Z458" s="148"/>
      <c r="AA458" s="148"/>
      <c r="AB458" s="148"/>
      <c r="AC458" s="148"/>
      <c r="AD458" s="148"/>
      <c r="AE458" s="148"/>
      <c r="AF458" s="148"/>
      <c r="AG458" s="148" t="s">
        <v>384</v>
      </c>
      <c r="AH458" s="148"/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8" t="s">
        <v>140</v>
      </c>
      <c r="D459" s="160"/>
      <c r="E459" s="161"/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57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113</v>
      </c>
      <c r="AH459" s="148"/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89" t="s">
        <v>233</v>
      </c>
      <c r="D460" s="160"/>
      <c r="E460" s="161"/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  <c r="S460" s="157"/>
      <c r="T460" s="157"/>
      <c r="U460" s="157"/>
      <c r="V460" s="157"/>
      <c r="W460" s="157"/>
      <c r="X460" s="157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113</v>
      </c>
      <c r="AH460" s="148">
        <v>2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55"/>
      <c r="B461" s="156"/>
      <c r="C461" s="189" t="s">
        <v>466</v>
      </c>
      <c r="D461" s="160"/>
      <c r="E461" s="161">
        <v>4</v>
      </c>
      <c r="F461" s="157"/>
      <c r="G461" s="157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  <c r="S461" s="157"/>
      <c r="T461" s="157"/>
      <c r="U461" s="157"/>
      <c r="V461" s="157"/>
      <c r="W461" s="157"/>
      <c r="X461" s="157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113</v>
      </c>
      <c r="AH461" s="148">
        <v>2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55"/>
      <c r="B462" s="156"/>
      <c r="C462" s="188" t="s">
        <v>144</v>
      </c>
      <c r="D462" s="160"/>
      <c r="E462" s="161"/>
      <c r="F462" s="157"/>
      <c r="G462" s="157"/>
      <c r="H462" s="157"/>
      <c r="I462" s="157"/>
      <c r="J462" s="157"/>
      <c r="K462" s="157"/>
      <c r="L462" s="157"/>
      <c r="M462" s="157"/>
      <c r="N462" s="157"/>
      <c r="O462" s="157"/>
      <c r="P462" s="157"/>
      <c r="Q462" s="157"/>
      <c r="R462" s="157"/>
      <c r="S462" s="157"/>
      <c r="T462" s="157"/>
      <c r="U462" s="157"/>
      <c r="V462" s="157"/>
      <c r="W462" s="157"/>
      <c r="X462" s="157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113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7" t="s">
        <v>467</v>
      </c>
      <c r="D463" s="158"/>
      <c r="E463" s="159">
        <v>4.04</v>
      </c>
      <c r="F463" s="157"/>
      <c r="G463" s="157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  <c r="S463" s="157"/>
      <c r="T463" s="157"/>
      <c r="U463" s="157"/>
      <c r="V463" s="157"/>
      <c r="W463" s="157"/>
      <c r="X463" s="157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113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69">
        <v>53</v>
      </c>
      <c r="B464" s="170" t="s">
        <v>468</v>
      </c>
      <c r="C464" s="186" t="s">
        <v>469</v>
      </c>
      <c r="D464" s="171" t="s">
        <v>403</v>
      </c>
      <c r="E464" s="172">
        <v>4.04</v>
      </c>
      <c r="F464" s="173"/>
      <c r="G464" s="174">
        <f>ROUND(E464*F464,2)</f>
        <v>0</v>
      </c>
      <c r="H464" s="173"/>
      <c r="I464" s="174">
        <f>ROUND(E464*H464,2)</f>
        <v>0</v>
      </c>
      <c r="J464" s="173"/>
      <c r="K464" s="174">
        <f>ROUND(E464*J464,2)</f>
        <v>0</v>
      </c>
      <c r="L464" s="174">
        <v>21</v>
      </c>
      <c r="M464" s="174">
        <f>G464*(1+L464/100)</f>
        <v>0</v>
      </c>
      <c r="N464" s="174">
        <v>4.2999999999999999E-4</v>
      </c>
      <c r="O464" s="174">
        <f>ROUND(E464*N464,2)</f>
        <v>0</v>
      </c>
      <c r="P464" s="174">
        <v>0</v>
      </c>
      <c r="Q464" s="174">
        <f>ROUND(E464*P464,2)</f>
        <v>0</v>
      </c>
      <c r="R464" s="174" t="s">
        <v>382</v>
      </c>
      <c r="S464" s="174" t="s">
        <v>107</v>
      </c>
      <c r="T464" s="175" t="s">
        <v>107</v>
      </c>
      <c r="U464" s="157">
        <v>0</v>
      </c>
      <c r="V464" s="157">
        <f>ROUND(E464*U464,2)</f>
        <v>0</v>
      </c>
      <c r="W464" s="157"/>
      <c r="X464" s="157" t="s">
        <v>383</v>
      </c>
      <c r="Y464" s="148"/>
      <c r="Z464" s="148"/>
      <c r="AA464" s="148"/>
      <c r="AB464" s="148"/>
      <c r="AC464" s="148"/>
      <c r="AD464" s="148"/>
      <c r="AE464" s="148"/>
      <c r="AF464" s="148"/>
      <c r="AG464" s="148" t="s">
        <v>384</v>
      </c>
      <c r="AH464" s="148"/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188" t="s">
        <v>140</v>
      </c>
      <c r="D465" s="160"/>
      <c r="E465" s="161"/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57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113</v>
      </c>
      <c r="AH465" s="148"/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9" t="s">
        <v>233</v>
      </c>
      <c r="D466" s="160"/>
      <c r="E466" s="161"/>
      <c r="F466" s="157"/>
      <c r="G466" s="157"/>
      <c r="H466" s="157"/>
      <c r="I466" s="157"/>
      <c r="J466" s="157"/>
      <c r="K466" s="157"/>
      <c r="L466" s="157"/>
      <c r="M466" s="157"/>
      <c r="N466" s="157"/>
      <c r="O466" s="157"/>
      <c r="P466" s="157"/>
      <c r="Q466" s="157"/>
      <c r="R466" s="157"/>
      <c r="S466" s="157"/>
      <c r="T466" s="157"/>
      <c r="U466" s="157"/>
      <c r="V466" s="157"/>
      <c r="W466" s="157"/>
      <c r="X466" s="157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113</v>
      </c>
      <c r="AH466" s="148">
        <v>2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89" t="s">
        <v>470</v>
      </c>
      <c r="D467" s="160"/>
      <c r="E467" s="161">
        <v>1</v>
      </c>
      <c r="F467" s="157"/>
      <c r="G467" s="157"/>
      <c r="H467" s="157"/>
      <c r="I467" s="157"/>
      <c r="J467" s="157"/>
      <c r="K467" s="157"/>
      <c r="L467" s="157"/>
      <c r="M467" s="157"/>
      <c r="N467" s="157"/>
      <c r="O467" s="157"/>
      <c r="P467" s="157"/>
      <c r="Q467" s="157"/>
      <c r="R467" s="157"/>
      <c r="S467" s="157"/>
      <c r="T467" s="157"/>
      <c r="U467" s="157"/>
      <c r="V467" s="157"/>
      <c r="W467" s="157"/>
      <c r="X467" s="157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113</v>
      </c>
      <c r="AH467" s="148">
        <v>2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9" t="s">
        <v>275</v>
      </c>
      <c r="D468" s="160"/>
      <c r="E468" s="161"/>
      <c r="F468" s="157"/>
      <c r="G468" s="157"/>
      <c r="H468" s="157"/>
      <c r="I468" s="157"/>
      <c r="J468" s="157"/>
      <c r="K468" s="157"/>
      <c r="L468" s="157"/>
      <c r="M468" s="157"/>
      <c r="N468" s="157"/>
      <c r="O468" s="157"/>
      <c r="P468" s="157"/>
      <c r="Q468" s="157"/>
      <c r="R468" s="157"/>
      <c r="S468" s="157"/>
      <c r="T468" s="157"/>
      <c r="U468" s="157"/>
      <c r="V468" s="157"/>
      <c r="W468" s="157"/>
      <c r="X468" s="157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113</v>
      </c>
      <c r="AH468" s="148">
        <v>2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189" t="s">
        <v>470</v>
      </c>
      <c r="D469" s="160"/>
      <c r="E469" s="161">
        <v>1</v>
      </c>
      <c r="F469" s="157"/>
      <c r="G469" s="157"/>
      <c r="H469" s="157"/>
      <c r="I469" s="157"/>
      <c r="J469" s="157"/>
      <c r="K469" s="157"/>
      <c r="L469" s="157"/>
      <c r="M469" s="157"/>
      <c r="N469" s="157"/>
      <c r="O469" s="157"/>
      <c r="P469" s="157"/>
      <c r="Q469" s="157"/>
      <c r="R469" s="157"/>
      <c r="S469" s="157"/>
      <c r="T469" s="157"/>
      <c r="U469" s="157"/>
      <c r="V469" s="157"/>
      <c r="W469" s="157"/>
      <c r="X469" s="157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113</v>
      </c>
      <c r="AH469" s="148">
        <v>2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89" t="s">
        <v>237</v>
      </c>
      <c r="D470" s="160"/>
      <c r="E470" s="161"/>
      <c r="F470" s="157"/>
      <c r="G470" s="157"/>
      <c r="H470" s="157"/>
      <c r="I470" s="157"/>
      <c r="J470" s="157"/>
      <c r="K470" s="157"/>
      <c r="L470" s="157"/>
      <c r="M470" s="157"/>
      <c r="N470" s="157"/>
      <c r="O470" s="157"/>
      <c r="P470" s="157"/>
      <c r="Q470" s="157"/>
      <c r="R470" s="157"/>
      <c r="S470" s="157"/>
      <c r="T470" s="157"/>
      <c r="U470" s="157"/>
      <c r="V470" s="157"/>
      <c r="W470" s="157"/>
      <c r="X470" s="157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113</v>
      </c>
      <c r="AH470" s="148">
        <v>2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189" t="s">
        <v>470</v>
      </c>
      <c r="D471" s="160"/>
      <c r="E471" s="161">
        <v>1</v>
      </c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  <c r="S471" s="157"/>
      <c r="T471" s="157"/>
      <c r="U471" s="157"/>
      <c r="V471" s="157"/>
      <c r="W471" s="157"/>
      <c r="X471" s="157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113</v>
      </c>
      <c r="AH471" s="148">
        <v>2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89" t="s">
        <v>239</v>
      </c>
      <c r="D472" s="160"/>
      <c r="E472" s="161"/>
      <c r="F472" s="157"/>
      <c r="G472" s="157"/>
      <c r="H472" s="157"/>
      <c r="I472" s="157"/>
      <c r="J472" s="157"/>
      <c r="K472" s="157"/>
      <c r="L472" s="157"/>
      <c r="M472" s="157"/>
      <c r="N472" s="157"/>
      <c r="O472" s="157"/>
      <c r="P472" s="157"/>
      <c r="Q472" s="157"/>
      <c r="R472" s="157"/>
      <c r="S472" s="157"/>
      <c r="T472" s="157"/>
      <c r="U472" s="157"/>
      <c r="V472" s="157"/>
      <c r="W472" s="157"/>
      <c r="X472" s="157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113</v>
      </c>
      <c r="AH472" s="148">
        <v>2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89" t="s">
        <v>470</v>
      </c>
      <c r="D473" s="160"/>
      <c r="E473" s="161">
        <v>1</v>
      </c>
      <c r="F473" s="157"/>
      <c r="G473" s="157"/>
      <c r="H473" s="157"/>
      <c r="I473" s="157"/>
      <c r="J473" s="157"/>
      <c r="K473" s="157"/>
      <c r="L473" s="157"/>
      <c r="M473" s="157"/>
      <c r="N473" s="157"/>
      <c r="O473" s="157"/>
      <c r="P473" s="157"/>
      <c r="Q473" s="157"/>
      <c r="R473" s="157"/>
      <c r="S473" s="157"/>
      <c r="T473" s="157"/>
      <c r="U473" s="157"/>
      <c r="V473" s="157"/>
      <c r="W473" s="157"/>
      <c r="X473" s="157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113</v>
      </c>
      <c r="AH473" s="148">
        <v>2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88" t="s">
        <v>144</v>
      </c>
      <c r="D474" s="160"/>
      <c r="E474" s="161"/>
      <c r="F474" s="157"/>
      <c r="G474" s="157"/>
      <c r="H474" s="157"/>
      <c r="I474" s="157"/>
      <c r="J474" s="157"/>
      <c r="K474" s="157"/>
      <c r="L474" s="157"/>
      <c r="M474" s="157"/>
      <c r="N474" s="157"/>
      <c r="O474" s="157"/>
      <c r="P474" s="157"/>
      <c r="Q474" s="157"/>
      <c r="R474" s="157"/>
      <c r="S474" s="157"/>
      <c r="T474" s="157"/>
      <c r="U474" s="157"/>
      <c r="V474" s="157"/>
      <c r="W474" s="157"/>
      <c r="X474" s="157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113</v>
      </c>
      <c r="AH474" s="148"/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7" t="s">
        <v>467</v>
      </c>
      <c r="D475" s="158"/>
      <c r="E475" s="159">
        <v>4.04</v>
      </c>
      <c r="F475" s="157"/>
      <c r="G475" s="157"/>
      <c r="H475" s="157"/>
      <c r="I475" s="157"/>
      <c r="J475" s="157"/>
      <c r="K475" s="157"/>
      <c r="L475" s="157"/>
      <c r="M475" s="157"/>
      <c r="N475" s="157"/>
      <c r="O475" s="157"/>
      <c r="P475" s="157"/>
      <c r="Q475" s="157"/>
      <c r="R475" s="157"/>
      <c r="S475" s="157"/>
      <c r="T475" s="157"/>
      <c r="U475" s="157"/>
      <c r="V475" s="157"/>
      <c r="W475" s="157"/>
      <c r="X475" s="157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113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ht="22.5" outlineLevel="1" x14ac:dyDescent="0.2">
      <c r="A476" s="169">
        <v>54</v>
      </c>
      <c r="B476" s="170" t="s">
        <v>471</v>
      </c>
      <c r="C476" s="186" t="s">
        <v>472</v>
      </c>
      <c r="D476" s="171" t="s">
        <v>403</v>
      </c>
      <c r="E476" s="172">
        <v>3.03</v>
      </c>
      <c r="F476" s="173"/>
      <c r="G476" s="174">
        <f>ROUND(E476*F476,2)</f>
        <v>0</v>
      </c>
      <c r="H476" s="173"/>
      <c r="I476" s="174">
        <f>ROUND(E476*H476,2)</f>
        <v>0</v>
      </c>
      <c r="J476" s="173"/>
      <c r="K476" s="174">
        <f>ROUND(E476*J476,2)</f>
        <v>0</v>
      </c>
      <c r="L476" s="174">
        <v>21</v>
      </c>
      <c r="M476" s="174">
        <f>G476*(1+L476/100)</f>
        <v>0</v>
      </c>
      <c r="N476" s="174">
        <v>8.4999999999999995E-4</v>
      </c>
      <c r="O476" s="174">
        <f>ROUND(E476*N476,2)</f>
        <v>0</v>
      </c>
      <c r="P476" s="174">
        <v>0</v>
      </c>
      <c r="Q476" s="174">
        <f>ROUND(E476*P476,2)</f>
        <v>0</v>
      </c>
      <c r="R476" s="174" t="s">
        <v>382</v>
      </c>
      <c r="S476" s="174" t="s">
        <v>107</v>
      </c>
      <c r="T476" s="175" t="s">
        <v>107</v>
      </c>
      <c r="U476" s="157">
        <v>0</v>
      </c>
      <c r="V476" s="157">
        <f>ROUND(E476*U476,2)</f>
        <v>0</v>
      </c>
      <c r="W476" s="157"/>
      <c r="X476" s="157" t="s">
        <v>383</v>
      </c>
      <c r="Y476" s="148"/>
      <c r="Z476" s="148"/>
      <c r="AA476" s="148"/>
      <c r="AB476" s="148"/>
      <c r="AC476" s="148"/>
      <c r="AD476" s="148"/>
      <c r="AE476" s="148"/>
      <c r="AF476" s="148"/>
      <c r="AG476" s="148" t="s">
        <v>384</v>
      </c>
      <c r="AH476" s="148"/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88" t="s">
        <v>140</v>
      </c>
      <c r="D477" s="160"/>
      <c r="E477" s="161"/>
      <c r="F477" s="157"/>
      <c r="G477" s="157"/>
      <c r="H477" s="157"/>
      <c r="I477" s="157"/>
      <c r="J477" s="157"/>
      <c r="K477" s="157"/>
      <c r="L477" s="157"/>
      <c r="M477" s="157"/>
      <c r="N477" s="157"/>
      <c r="O477" s="157"/>
      <c r="P477" s="157"/>
      <c r="Q477" s="157"/>
      <c r="R477" s="157"/>
      <c r="S477" s="157"/>
      <c r="T477" s="157"/>
      <c r="U477" s="157"/>
      <c r="V477" s="157"/>
      <c r="W477" s="157"/>
      <c r="X477" s="157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113</v>
      </c>
      <c r="AH477" s="148"/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189" t="s">
        <v>233</v>
      </c>
      <c r="D478" s="160"/>
      <c r="E478" s="161"/>
      <c r="F478" s="157"/>
      <c r="G478" s="157"/>
      <c r="H478" s="157"/>
      <c r="I478" s="157"/>
      <c r="J478" s="157"/>
      <c r="K478" s="157"/>
      <c r="L478" s="157"/>
      <c r="M478" s="157"/>
      <c r="N478" s="157"/>
      <c r="O478" s="157"/>
      <c r="P478" s="157"/>
      <c r="Q478" s="157"/>
      <c r="R478" s="157"/>
      <c r="S478" s="157"/>
      <c r="T478" s="157"/>
      <c r="U478" s="157"/>
      <c r="V478" s="157"/>
      <c r="W478" s="157"/>
      <c r="X478" s="157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113</v>
      </c>
      <c r="AH478" s="148">
        <v>2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/>
      <c r="B479" s="156"/>
      <c r="C479" s="189" t="s">
        <v>473</v>
      </c>
      <c r="D479" s="160"/>
      <c r="E479" s="161">
        <v>1</v>
      </c>
      <c r="F479" s="157"/>
      <c r="G479" s="157"/>
      <c r="H479" s="157"/>
      <c r="I479" s="157"/>
      <c r="J479" s="157"/>
      <c r="K479" s="157"/>
      <c r="L479" s="157"/>
      <c r="M479" s="157"/>
      <c r="N479" s="157"/>
      <c r="O479" s="157"/>
      <c r="P479" s="157"/>
      <c r="Q479" s="157"/>
      <c r="R479" s="157"/>
      <c r="S479" s="157"/>
      <c r="T479" s="157"/>
      <c r="U479" s="157"/>
      <c r="V479" s="157"/>
      <c r="W479" s="157"/>
      <c r="X479" s="157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113</v>
      </c>
      <c r="AH479" s="148">
        <v>2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189" t="s">
        <v>239</v>
      </c>
      <c r="D480" s="160"/>
      <c r="E480" s="161"/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  <c r="S480" s="157"/>
      <c r="T480" s="157"/>
      <c r="U480" s="157"/>
      <c r="V480" s="157"/>
      <c r="W480" s="157"/>
      <c r="X480" s="157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113</v>
      </c>
      <c r="AH480" s="148">
        <v>2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89" t="s">
        <v>474</v>
      </c>
      <c r="D481" s="160"/>
      <c r="E481" s="161">
        <v>2</v>
      </c>
      <c r="F481" s="157"/>
      <c r="G481" s="157"/>
      <c r="H481" s="157"/>
      <c r="I481" s="157"/>
      <c r="J481" s="157"/>
      <c r="K481" s="157"/>
      <c r="L481" s="157"/>
      <c r="M481" s="157"/>
      <c r="N481" s="157"/>
      <c r="O481" s="157"/>
      <c r="P481" s="157"/>
      <c r="Q481" s="157"/>
      <c r="R481" s="157"/>
      <c r="S481" s="157"/>
      <c r="T481" s="157"/>
      <c r="U481" s="157"/>
      <c r="V481" s="157"/>
      <c r="W481" s="157"/>
      <c r="X481" s="157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113</v>
      </c>
      <c r="AH481" s="148">
        <v>2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188" t="s">
        <v>144</v>
      </c>
      <c r="D482" s="160"/>
      <c r="E482" s="161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113</v>
      </c>
      <c r="AH482" s="148"/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5"/>
      <c r="B483" s="156"/>
      <c r="C483" s="187" t="s">
        <v>475</v>
      </c>
      <c r="D483" s="158"/>
      <c r="E483" s="159">
        <v>3.03</v>
      </c>
      <c r="F483" s="157"/>
      <c r="G483" s="157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  <c r="S483" s="157"/>
      <c r="T483" s="157"/>
      <c r="U483" s="157"/>
      <c r="V483" s="157"/>
      <c r="W483" s="157"/>
      <c r="X483" s="157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113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ht="22.5" outlineLevel="1" x14ac:dyDescent="0.2">
      <c r="A484" s="169">
        <v>55</v>
      </c>
      <c r="B484" s="170" t="s">
        <v>476</v>
      </c>
      <c r="C484" s="186" t="s">
        <v>477</v>
      </c>
      <c r="D484" s="171" t="s">
        <v>403</v>
      </c>
      <c r="E484" s="172">
        <v>1.01</v>
      </c>
      <c r="F484" s="173"/>
      <c r="G484" s="174">
        <f>ROUND(E484*F484,2)</f>
        <v>0</v>
      </c>
      <c r="H484" s="173"/>
      <c r="I484" s="174">
        <f>ROUND(E484*H484,2)</f>
        <v>0</v>
      </c>
      <c r="J484" s="173"/>
      <c r="K484" s="174">
        <f>ROUND(E484*J484,2)</f>
        <v>0</v>
      </c>
      <c r="L484" s="174">
        <v>21</v>
      </c>
      <c r="M484" s="174">
        <f>G484*(1+L484/100)</f>
        <v>0</v>
      </c>
      <c r="N484" s="174">
        <v>1.6000000000000001E-3</v>
      </c>
      <c r="O484" s="174">
        <f>ROUND(E484*N484,2)</f>
        <v>0</v>
      </c>
      <c r="P484" s="174">
        <v>0</v>
      </c>
      <c r="Q484" s="174">
        <f>ROUND(E484*P484,2)</f>
        <v>0</v>
      </c>
      <c r="R484" s="174" t="s">
        <v>382</v>
      </c>
      <c r="S484" s="174" t="s">
        <v>107</v>
      </c>
      <c r="T484" s="175" t="s">
        <v>107</v>
      </c>
      <c r="U484" s="157">
        <v>0</v>
      </c>
      <c r="V484" s="157">
        <f>ROUND(E484*U484,2)</f>
        <v>0</v>
      </c>
      <c r="W484" s="157"/>
      <c r="X484" s="157" t="s">
        <v>383</v>
      </c>
      <c r="Y484" s="148"/>
      <c r="Z484" s="148"/>
      <c r="AA484" s="148"/>
      <c r="AB484" s="148"/>
      <c r="AC484" s="148"/>
      <c r="AD484" s="148"/>
      <c r="AE484" s="148"/>
      <c r="AF484" s="148"/>
      <c r="AG484" s="148" t="s">
        <v>384</v>
      </c>
      <c r="AH484" s="148"/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55"/>
      <c r="B485" s="156"/>
      <c r="C485" s="188" t="s">
        <v>140</v>
      </c>
      <c r="D485" s="160"/>
      <c r="E485" s="161"/>
      <c r="F485" s="157"/>
      <c r="G485" s="157"/>
      <c r="H485" s="157"/>
      <c r="I485" s="157"/>
      <c r="J485" s="157"/>
      <c r="K485" s="157"/>
      <c r="L485" s="157"/>
      <c r="M485" s="157"/>
      <c r="N485" s="157"/>
      <c r="O485" s="157"/>
      <c r="P485" s="157"/>
      <c r="Q485" s="157"/>
      <c r="R485" s="157"/>
      <c r="S485" s="157"/>
      <c r="T485" s="157"/>
      <c r="U485" s="157"/>
      <c r="V485" s="157"/>
      <c r="W485" s="157"/>
      <c r="X485" s="157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113</v>
      </c>
      <c r="AH485" s="148"/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189" t="s">
        <v>233</v>
      </c>
      <c r="D486" s="160"/>
      <c r="E486" s="161"/>
      <c r="F486" s="157"/>
      <c r="G486" s="157"/>
      <c r="H486" s="157"/>
      <c r="I486" s="157"/>
      <c r="J486" s="157"/>
      <c r="K486" s="157"/>
      <c r="L486" s="157"/>
      <c r="M486" s="157"/>
      <c r="N486" s="157"/>
      <c r="O486" s="157"/>
      <c r="P486" s="157"/>
      <c r="Q486" s="157"/>
      <c r="R486" s="157"/>
      <c r="S486" s="157"/>
      <c r="T486" s="157"/>
      <c r="U486" s="157"/>
      <c r="V486" s="157"/>
      <c r="W486" s="157"/>
      <c r="X486" s="157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113</v>
      </c>
      <c r="AH486" s="148">
        <v>2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189" t="s">
        <v>478</v>
      </c>
      <c r="D487" s="160"/>
      <c r="E487" s="161">
        <v>1</v>
      </c>
      <c r="F487" s="157"/>
      <c r="G487" s="157"/>
      <c r="H487" s="157"/>
      <c r="I487" s="157"/>
      <c r="J487" s="157"/>
      <c r="K487" s="157"/>
      <c r="L487" s="157"/>
      <c r="M487" s="157"/>
      <c r="N487" s="157"/>
      <c r="O487" s="157"/>
      <c r="P487" s="157"/>
      <c r="Q487" s="157"/>
      <c r="R487" s="157"/>
      <c r="S487" s="157"/>
      <c r="T487" s="157"/>
      <c r="U487" s="157"/>
      <c r="V487" s="157"/>
      <c r="W487" s="157"/>
      <c r="X487" s="157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113</v>
      </c>
      <c r="AH487" s="148">
        <v>2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188" t="s">
        <v>144</v>
      </c>
      <c r="D488" s="160"/>
      <c r="E488" s="161"/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  <c r="S488" s="157"/>
      <c r="T488" s="157"/>
      <c r="U488" s="157"/>
      <c r="V488" s="157"/>
      <c r="W488" s="157"/>
      <c r="X488" s="157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113</v>
      </c>
      <c r="AH488" s="148"/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187" t="s">
        <v>479</v>
      </c>
      <c r="D489" s="158"/>
      <c r="E489" s="159">
        <v>1.01</v>
      </c>
      <c r="F489" s="157"/>
      <c r="G489" s="157"/>
      <c r="H489" s="157"/>
      <c r="I489" s="157"/>
      <c r="J489" s="157"/>
      <c r="K489" s="157"/>
      <c r="L489" s="157"/>
      <c r="M489" s="157"/>
      <c r="N489" s="157"/>
      <c r="O489" s="157"/>
      <c r="P489" s="157"/>
      <c r="Q489" s="157"/>
      <c r="R489" s="157"/>
      <c r="S489" s="157"/>
      <c r="T489" s="157"/>
      <c r="U489" s="157"/>
      <c r="V489" s="157"/>
      <c r="W489" s="157"/>
      <c r="X489" s="157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113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x14ac:dyDescent="0.2">
      <c r="A490" s="163" t="s">
        <v>101</v>
      </c>
      <c r="B490" s="164" t="s">
        <v>66</v>
      </c>
      <c r="C490" s="185" t="s">
        <v>67</v>
      </c>
      <c r="D490" s="165"/>
      <c r="E490" s="166"/>
      <c r="F490" s="167"/>
      <c r="G490" s="167">
        <f>SUMIF(AG491:AG493,"&lt;&gt;NOR",G491:G493)</f>
        <v>0</v>
      </c>
      <c r="H490" s="167"/>
      <c r="I490" s="167">
        <f>SUM(I491:I493)</f>
        <v>0</v>
      </c>
      <c r="J490" s="167"/>
      <c r="K490" s="167">
        <f>SUM(K491:K493)</f>
        <v>0</v>
      </c>
      <c r="L490" s="167"/>
      <c r="M490" s="167">
        <f>SUM(M491:M493)</f>
        <v>0</v>
      </c>
      <c r="N490" s="167"/>
      <c r="O490" s="167">
        <f>SUM(O491:O493)</f>
        <v>0</v>
      </c>
      <c r="P490" s="167"/>
      <c r="Q490" s="167">
        <f>SUM(Q491:Q493)</f>
        <v>0</v>
      </c>
      <c r="R490" s="167"/>
      <c r="S490" s="167"/>
      <c r="T490" s="168"/>
      <c r="U490" s="162"/>
      <c r="V490" s="162">
        <f>SUM(V491:V493)</f>
        <v>28.33</v>
      </c>
      <c r="W490" s="162"/>
      <c r="X490" s="162"/>
      <c r="AG490" t="s">
        <v>102</v>
      </c>
    </row>
    <row r="491" spans="1:60" ht="22.5" outlineLevel="1" x14ac:dyDescent="0.2">
      <c r="A491" s="169">
        <v>56</v>
      </c>
      <c r="B491" s="170" t="s">
        <v>480</v>
      </c>
      <c r="C491" s="186" t="s">
        <v>481</v>
      </c>
      <c r="D491" s="171" t="s">
        <v>338</v>
      </c>
      <c r="E491" s="172">
        <v>133.94941</v>
      </c>
      <c r="F491" s="173"/>
      <c r="G491" s="174">
        <f>ROUND(E491*F491,2)</f>
        <v>0</v>
      </c>
      <c r="H491" s="173"/>
      <c r="I491" s="174">
        <f>ROUND(E491*H491,2)</f>
        <v>0</v>
      </c>
      <c r="J491" s="173"/>
      <c r="K491" s="174">
        <f>ROUND(E491*J491,2)</f>
        <v>0</v>
      </c>
      <c r="L491" s="174">
        <v>21</v>
      </c>
      <c r="M491" s="174">
        <f>G491*(1+L491/100)</f>
        <v>0</v>
      </c>
      <c r="N491" s="174">
        <v>0</v>
      </c>
      <c r="O491" s="174">
        <f>ROUND(E491*N491,2)</f>
        <v>0</v>
      </c>
      <c r="P491" s="174">
        <v>0</v>
      </c>
      <c r="Q491" s="174">
        <f>ROUND(E491*P491,2)</f>
        <v>0</v>
      </c>
      <c r="R491" s="174" t="s">
        <v>344</v>
      </c>
      <c r="S491" s="174" t="s">
        <v>107</v>
      </c>
      <c r="T491" s="175" t="s">
        <v>107</v>
      </c>
      <c r="U491" s="157">
        <v>0.21149999999999999</v>
      </c>
      <c r="V491" s="157">
        <f>ROUND(E491*U491,2)</f>
        <v>28.33</v>
      </c>
      <c r="W491" s="157"/>
      <c r="X491" s="157" t="s">
        <v>482</v>
      </c>
      <c r="Y491" s="148"/>
      <c r="Z491" s="148"/>
      <c r="AA491" s="148"/>
      <c r="AB491" s="148"/>
      <c r="AC491" s="148"/>
      <c r="AD491" s="148"/>
      <c r="AE491" s="148"/>
      <c r="AF491" s="148"/>
      <c r="AG491" s="148" t="s">
        <v>483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253" t="s">
        <v>484</v>
      </c>
      <c r="D492" s="254"/>
      <c r="E492" s="254"/>
      <c r="F492" s="254"/>
      <c r="G492" s="254"/>
      <c r="H492" s="157"/>
      <c r="I492" s="157"/>
      <c r="J492" s="157"/>
      <c r="K492" s="157"/>
      <c r="L492" s="157"/>
      <c r="M492" s="157"/>
      <c r="N492" s="157"/>
      <c r="O492" s="157"/>
      <c r="P492" s="157"/>
      <c r="Q492" s="157"/>
      <c r="R492" s="157"/>
      <c r="S492" s="157"/>
      <c r="T492" s="157"/>
      <c r="U492" s="157"/>
      <c r="V492" s="157"/>
      <c r="W492" s="157"/>
      <c r="X492" s="157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111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55"/>
      <c r="B493" s="156"/>
      <c r="C493" s="255" t="s">
        <v>485</v>
      </c>
      <c r="D493" s="256"/>
      <c r="E493" s="256"/>
      <c r="F493" s="256"/>
      <c r="G493" s="256"/>
      <c r="H493" s="157"/>
      <c r="I493" s="157"/>
      <c r="J493" s="157"/>
      <c r="K493" s="157"/>
      <c r="L493" s="157"/>
      <c r="M493" s="157"/>
      <c r="N493" s="157"/>
      <c r="O493" s="157"/>
      <c r="P493" s="157"/>
      <c r="Q493" s="157"/>
      <c r="R493" s="157"/>
      <c r="S493" s="157"/>
      <c r="T493" s="157"/>
      <c r="U493" s="157"/>
      <c r="V493" s="157"/>
      <c r="W493" s="157"/>
      <c r="X493" s="157"/>
      <c r="Y493" s="148"/>
      <c r="Z493" s="148"/>
      <c r="AA493" s="148"/>
      <c r="AB493" s="148"/>
      <c r="AC493" s="148"/>
      <c r="AD493" s="148"/>
      <c r="AE493" s="148"/>
      <c r="AF493" s="148"/>
      <c r="AG493" s="148" t="s">
        <v>267</v>
      </c>
      <c r="AH493" s="148"/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x14ac:dyDescent="0.2">
      <c r="A494" s="163" t="s">
        <v>101</v>
      </c>
      <c r="B494" s="164" t="s">
        <v>68</v>
      </c>
      <c r="C494" s="185" t="s">
        <v>69</v>
      </c>
      <c r="D494" s="165"/>
      <c r="E494" s="166"/>
      <c r="F494" s="167"/>
      <c r="G494" s="167">
        <f>SUMIF(AG495:AG497,"&lt;&gt;NOR",G495:G497)</f>
        <v>0</v>
      </c>
      <c r="H494" s="167"/>
      <c r="I494" s="167">
        <f>SUM(I495:I497)</f>
        <v>0</v>
      </c>
      <c r="J494" s="167"/>
      <c r="K494" s="167">
        <f>SUM(K495:K497)</f>
        <v>0</v>
      </c>
      <c r="L494" s="167"/>
      <c r="M494" s="167">
        <f>SUM(M495:M497)</f>
        <v>0</v>
      </c>
      <c r="N494" s="167"/>
      <c r="O494" s="167">
        <f>SUM(O495:O497)</f>
        <v>0.14000000000000001</v>
      </c>
      <c r="P494" s="167"/>
      <c r="Q494" s="167">
        <f>SUM(Q495:Q497)</f>
        <v>0</v>
      </c>
      <c r="R494" s="167"/>
      <c r="S494" s="167"/>
      <c r="T494" s="168"/>
      <c r="U494" s="162"/>
      <c r="V494" s="162">
        <f>SUM(V495:V497)</f>
        <v>4.83</v>
      </c>
      <c r="W494" s="162"/>
      <c r="X494" s="162"/>
      <c r="AG494" t="s">
        <v>102</v>
      </c>
    </row>
    <row r="495" spans="1:60" outlineLevel="1" x14ac:dyDescent="0.2">
      <c r="A495" s="177">
        <v>57</v>
      </c>
      <c r="B495" s="178" t="s">
        <v>486</v>
      </c>
      <c r="C495" s="190" t="s">
        <v>487</v>
      </c>
      <c r="D495" s="179" t="s">
        <v>403</v>
      </c>
      <c r="E495" s="180">
        <v>7</v>
      </c>
      <c r="F495" s="181"/>
      <c r="G495" s="182">
        <f>ROUND(E495*F495,2)</f>
        <v>0</v>
      </c>
      <c r="H495" s="181"/>
      <c r="I495" s="182">
        <f>ROUND(E495*H495,2)</f>
        <v>0</v>
      </c>
      <c r="J495" s="181"/>
      <c r="K495" s="182">
        <f>ROUND(E495*J495,2)</f>
        <v>0</v>
      </c>
      <c r="L495" s="182">
        <v>21</v>
      </c>
      <c r="M495" s="182">
        <f>G495*(1+L495/100)</f>
        <v>0</v>
      </c>
      <c r="N495" s="182">
        <v>2.0199999999999999E-2</v>
      </c>
      <c r="O495" s="182">
        <f>ROUND(E495*N495,2)</f>
        <v>0.14000000000000001</v>
      </c>
      <c r="P495" s="182">
        <v>0</v>
      </c>
      <c r="Q495" s="182">
        <f>ROUND(E495*P495,2)</f>
        <v>0</v>
      </c>
      <c r="R495" s="182"/>
      <c r="S495" s="182" t="s">
        <v>310</v>
      </c>
      <c r="T495" s="183" t="s">
        <v>107</v>
      </c>
      <c r="U495" s="157">
        <v>0.66</v>
      </c>
      <c r="V495" s="157">
        <f>ROUND(E495*U495,2)</f>
        <v>4.62</v>
      </c>
      <c r="W495" s="157"/>
      <c r="X495" s="157" t="s">
        <v>108</v>
      </c>
      <c r="Y495" s="148"/>
      <c r="Z495" s="148"/>
      <c r="AA495" s="148"/>
      <c r="AB495" s="148"/>
      <c r="AC495" s="148"/>
      <c r="AD495" s="148"/>
      <c r="AE495" s="148"/>
      <c r="AF495" s="148"/>
      <c r="AG495" s="148" t="s">
        <v>109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69">
        <v>58</v>
      </c>
      <c r="B496" s="170" t="s">
        <v>488</v>
      </c>
      <c r="C496" s="186" t="s">
        <v>489</v>
      </c>
      <c r="D496" s="171" t="s">
        <v>338</v>
      </c>
      <c r="E496" s="172">
        <v>0.1414</v>
      </c>
      <c r="F496" s="173"/>
      <c r="G496" s="174">
        <f>ROUND(E496*F496,2)</f>
        <v>0</v>
      </c>
      <c r="H496" s="173"/>
      <c r="I496" s="174">
        <f>ROUND(E496*H496,2)</f>
        <v>0</v>
      </c>
      <c r="J496" s="173"/>
      <c r="K496" s="174">
        <f>ROUND(E496*J496,2)</f>
        <v>0</v>
      </c>
      <c r="L496" s="174">
        <v>21</v>
      </c>
      <c r="M496" s="174">
        <f>G496*(1+L496/100)</f>
        <v>0</v>
      </c>
      <c r="N496" s="174">
        <v>0</v>
      </c>
      <c r="O496" s="174">
        <f>ROUND(E496*N496,2)</f>
        <v>0</v>
      </c>
      <c r="P496" s="174">
        <v>0</v>
      </c>
      <c r="Q496" s="174">
        <f>ROUND(E496*P496,2)</f>
        <v>0</v>
      </c>
      <c r="R496" s="174" t="s">
        <v>490</v>
      </c>
      <c r="S496" s="174" t="s">
        <v>107</v>
      </c>
      <c r="T496" s="175" t="s">
        <v>107</v>
      </c>
      <c r="U496" s="157">
        <v>1.47</v>
      </c>
      <c r="V496" s="157">
        <f>ROUND(E496*U496,2)</f>
        <v>0.21</v>
      </c>
      <c r="W496" s="157"/>
      <c r="X496" s="157" t="s">
        <v>482</v>
      </c>
      <c r="Y496" s="148"/>
      <c r="Z496" s="148"/>
      <c r="AA496" s="148"/>
      <c r="AB496" s="148"/>
      <c r="AC496" s="148"/>
      <c r="AD496" s="148"/>
      <c r="AE496" s="148"/>
      <c r="AF496" s="148"/>
      <c r="AG496" s="148" t="s">
        <v>483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55"/>
      <c r="B497" s="156"/>
      <c r="C497" s="253" t="s">
        <v>491</v>
      </c>
      <c r="D497" s="254"/>
      <c r="E497" s="254"/>
      <c r="F497" s="254"/>
      <c r="G497" s="254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  <c r="S497" s="157"/>
      <c r="T497" s="157"/>
      <c r="U497" s="157"/>
      <c r="V497" s="157"/>
      <c r="W497" s="157"/>
      <c r="X497" s="157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111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x14ac:dyDescent="0.2">
      <c r="A498" s="163" t="s">
        <v>101</v>
      </c>
      <c r="B498" s="164" t="s">
        <v>70</v>
      </c>
      <c r="C498" s="185" t="s">
        <v>71</v>
      </c>
      <c r="D498" s="165"/>
      <c r="E498" s="166"/>
      <c r="F498" s="167"/>
      <c r="G498" s="167">
        <f>SUMIF(AG499:AG503,"&lt;&gt;NOR",G499:G503)</f>
        <v>0</v>
      </c>
      <c r="H498" s="167"/>
      <c r="I498" s="167">
        <f>SUM(I499:I503)</f>
        <v>0</v>
      </c>
      <c r="J498" s="167"/>
      <c r="K498" s="167">
        <f>SUM(K499:K503)</f>
        <v>0</v>
      </c>
      <c r="L498" s="167"/>
      <c r="M498" s="167">
        <f>SUM(M499:M503)</f>
        <v>0</v>
      </c>
      <c r="N498" s="167"/>
      <c r="O498" s="167">
        <f>SUM(O499:O503)</f>
        <v>0</v>
      </c>
      <c r="P498" s="167"/>
      <c r="Q498" s="167">
        <f>SUM(Q499:Q503)</f>
        <v>0</v>
      </c>
      <c r="R498" s="167"/>
      <c r="S498" s="167"/>
      <c r="T498" s="168"/>
      <c r="U498" s="162"/>
      <c r="V498" s="162">
        <f>SUM(V499:V503)</f>
        <v>3.0700000000000003</v>
      </c>
      <c r="W498" s="162"/>
      <c r="X498" s="162"/>
      <c r="AG498" t="s">
        <v>102</v>
      </c>
    </row>
    <row r="499" spans="1:60" ht="22.5" outlineLevel="1" x14ac:dyDescent="0.2">
      <c r="A499" s="177">
        <v>59</v>
      </c>
      <c r="B499" s="178" t="s">
        <v>492</v>
      </c>
      <c r="C499" s="190" t="s">
        <v>493</v>
      </c>
      <c r="D499" s="179" t="s">
        <v>338</v>
      </c>
      <c r="E499" s="180">
        <v>28.2255</v>
      </c>
      <c r="F499" s="181"/>
      <c r="G499" s="182">
        <f>ROUND(E499*F499,2)</f>
        <v>0</v>
      </c>
      <c r="H499" s="181"/>
      <c r="I499" s="182">
        <f>ROUND(E499*H499,2)</f>
        <v>0</v>
      </c>
      <c r="J499" s="181"/>
      <c r="K499" s="182">
        <f>ROUND(E499*J499,2)</f>
        <v>0</v>
      </c>
      <c r="L499" s="182">
        <v>21</v>
      </c>
      <c r="M499" s="182">
        <f>G499*(1+L499/100)</f>
        <v>0</v>
      </c>
      <c r="N499" s="182">
        <v>0</v>
      </c>
      <c r="O499" s="182">
        <f>ROUND(E499*N499,2)</f>
        <v>0</v>
      </c>
      <c r="P499" s="182">
        <v>0</v>
      </c>
      <c r="Q499" s="182">
        <f>ROUND(E499*P499,2)</f>
        <v>0</v>
      </c>
      <c r="R499" s="182" t="s">
        <v>106</v>
      </c>
      <c r="S499" s="182" t="s">
        <v>107</v>
      </c>
      <c r="T499" s="183" t="s">
        <v>107</v>
      </c>
      <c r="U499" s="157">
        <v>0.01</v>
      </c>
      <c r="V499" s="157">
        <f>ROUND(E499*U499,2)</f>
        <v>0.28000000000000003</v>
      </c>
      <c r="W499" s="157"/>
      <c r="X499" s="157" t="s">
        <v>494</v>
      </c>
      <c r="Y499" s="148"/>
      <c r="Z499" s="148"/>
      <c r="AA499" s="148"/>
      <c r="AB499" s="148"/>
      <c r="AC499" s="148"/>
      <c r="AD499" s="148"/>
      <c r="AE499" s="148"/>
      <c r="AF499" s="148"/>
      <c r="AG499" s="148" t="s">
        <v>495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ht="22.5" outlineLevel="1" x14ac:dyDescent="0.2">
      <c r="A500" s="177">
        <v>60</v>
      </c>
      <c r="B500" s="178" t="s">
        <v>496</v>
      </c>
      <c r="C500" s="190" t="s">
        <v>497</v>
      </c>
      <c r="D500" s="179" t="s">
        <v>338</v>
      </c>
      <c r="E500" s="180">
        <v>536.28449999999998</v>
      </c>
      <c r="F500" s="181"/>
      <c r="G500" s="182">
        <f>ROUND(E500*F500,2)</f>
        <v>0</v>
      </c>
      <c r="H500" s="181"/>
      <c r="I500" s="182">
        <f>ROUND(E500*H500,2)</f>
        <v>0</v>
      </c>
      <c r="J500" s="181"/>
      <c r="K500" s="182">
        <f>ROUND(E500*J500,2)</f>
        <v>0</v>
      </c>
      <c r="L500" s="182">
        <v>21</v>
      </c>
      <c r="M500" s="182">
        <f>G500*(1+L500/100)</f>
        <v>0</v>
      </c>
      <c r="N500" s="182">
        <v>0</v>
      </c>
      <c r="O500" s="182">
        <f>ROUND(E500*N500,2)</f>
        <v>0</v>
      </c>
      <c r="P500" s="182">
        <v>0</v>
      </c>
      <c r="Q500" s="182">
        <f>ROUND(E500*P500,2)</f>
        <v>0</v>
      </c>
      <c r="R500" s="182" t="s">
        <v>106</v>
      </c>
      <c r="S500" s="182" t="s">
        <v>107</v>
      </c>
      <c r="T500" s="183" t="s">
        <v>107</v>
      </c>
      <c r="U500" s="157">
        <v>0</v>
      </c>
      <c r="V500" s="157">
        <f>ROUND(E500*U500,2)</f>
        <v>0</v>
      </c>
      <c r="W500" s="157"/>
      <c r="X500" s="157" t="s">
        <v>494</v>
      </c>
      <c r="Y500" s="148"/>
      <c r="Z500" s="148"/>
      <c r="AA500" s="148"/>
      <c r="AB500" s="148"/>
      <c r="AC500" s="148"/>
      <c r="AD500" s="148"/>
      <c r="AE500" s="148"/>
      <c r="AF500" s="148"/>
      <c r="AG500" s="148" t="s">
        <v>495</v>
      </c>
      <c r="AH500" s="148"/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69">
        <v>61</v>
      </c>
      <c r="B501" s="170" t="s">
        <v>498</v>
      </c>
      <c r="C501" s="186" t="s">
        <v>499</v>
      </c>
      <c r="D501" s="171" t="s">
        <v>338</v>
      </c>
      <c r="E501" s="172">
        <v>28.2255</v>
      </c>
      <c r="F501" s="173"/>
      <c r="G501" s="174">
        <f>ROUND(E501*F501,2)</f>
        <v>0</v>
      </c>
      <c r="H501" s="173"/>
      <c r="I501" s="174">
        <f>ROUND(E501*H501,2)</f>
        <v>0</v>
      </c>
      <c r="J501" s="173"/>
      <c r="K501" s="174">
        <f>ROUND(E501*J501,2)</f>
        <v>0</v>
      </c>
      <c r="L501" s="174">
        <v>21</v>
      </c>
      <c r="M501" s="174">
        <f>G501*(1+L501/100)</f>
        <v>0</v>
      </c>
      <c r="N501" s="174">
        <v>0</v>
      </c>
      <c r="O501" s="174">
        <f>ROUND(E501*N501,2)</f>
        <v>0</v>
      </c>
      <c r="P501" s="174">
        <v>0</v>
      </c>
      <c r="Q501" s="174">
        <f>ROUND(E501*P501,2)</f>
        <v>0</v>
      </c>
      <c r="R501" s="174" t="s">
        <v>106</v>
      </c>
      <c r="S501" s="174" t="s">
        <v>107</v>
      </c>
      <c r="T501" s="175" t="s">
        <v>107</v>
      </c>
      <c r="U501" s="157">
        <v>9.9000000000000005E-2</v>
      </c>
      <c r="V501" s="157">
        <f>ROUND(E501*U501,2)</f>
        <v>2.79</v>
      </c>
      <c r="W501" s="157"/>
      <c r="X501" s="157" t="s">
        <v>494</v>
      </c>
      <c r="Y501" s="148"/>
      <c r="Z501" s="148"/>
      <c r="AA501" s="148"/>
      <c r="AB501" s="148"/>
      <c r="AC501" s="148"/>
      <c r="AD501" s="148"/>
      <c r="AE501" s="148"/>
      <c r="AF501" s="148"/>
      <c r="AG501" s="148" t="s">
        <v>495</v>
      </c>
      <c r="AH501" s="148"/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253" t="s">
        <v>500</v>
      </c>
      <c r="D502" s="254"/>
      <c r="E502" s="254"/>
      <c r="F502" s="254"/>
      <c r="G502" s="254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  <c r="S502" s="157"/>
      <c r="T502" s="157"/>
      <c r="U502" s="157"/>
      <c r="V502" s="157"/>
      <c r="W502" s="157"/>
      <c r="X502" s="157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111</v>
      </c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77">
        <v>62</v>
      </c>
      <c r="B503" s="178" t="s">
        <v>501</v>
      </c>
      <c r="C503" s="190" t="s">
        <v>502</v>
      </c>
      <c r="D503" s="179" t="s">
        <v>338</v>
      </c>
      <c r="E503" s="180">
        <v>28.2255</v>
      </c>
      <c r="F503" s="181"/>
      <c r="G503" s="182">
        <f>ROUND(E503*F503,2)</f>
        <v>0</v>
      </c>
      <c r="H503" s="181"/>
      <c r="I503" s="182">
        <f>ROUND(E503*H503,2)</f>
        <v>0</v>
      </c>
      <c r="J503" s="181"/>
      <c r="K503" s="182">
        <f>ROUND(E503*J503,2)</f>
        <v>0</v>
      </c>
      <c r="L503" s="182">
        <v>21</v>
      </c>
      <c r="M503" s="182">
        <f>G503*(1+L503/100)</f>
        <v>0</v>
      </c>
      <c r="N503" s="182">
        <v>0</v>
      </c>
      <c r="O503" s="182">
        <f>ROUND(E503*N503,2)</f>
        <v>0</v>
      </c>
      <c r="P503" s="182">
        <v>0</v>
      </c>
      <c r="Q503" s="182">
        <f>ROUND(E503*P503,2)</f>
        <v>0</v>
      </c>
      <c r="R503" s="182" t="s">
        <v>503</v>
      </c>
      <c r="S503" s="182" t="s">
        <v>107</v>
      </c>
      <c r="T503" s="183" t="s">
        <v>107</v>
      </c>
      <c r="U503" s="157">
        <v>0</v>
      </c>
      <c r="V503" s="157">
        <f>ROUND(E503*U503,2)</f>
        <v>0</v>
      </c>
      <c r="W503" s="157"/>
      <c r="X503" s="157" t="s">
        <v>494</v>
      </c>
      <c r="Y503" s="148"/>
      <c r="Z503" s="148"/>
      <c r="AA503" s="148"/>
      <c r="AB503" s="148"/>
      <c r="AC503" s="148"/>
      <c r="AD503" s="148"/>
      <c r="AE503" s="148"/>
      <c r="AF503" s="148"/>
      <c r="AG503" s="148" t="s">
        <v>495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x14ac:dyDescent="0.2">
      <c r="A504" s="163" t="s">
        <v>101</v>
      </c>
      <c r="B504" s="164" t="s">
        <v>73</v>
      </c>
      <c r="C504" s="185" t="s">
        <v>27</v>
      </c>
      <c r="D504" s="165"/>
      <c r="E504" s="166"/>
      <c r="F504" s="167"/>
      <c r="G504" s="167">
        <f>SUMIF(AG505:AG512,"&lt;&gt;NOR",G505:G512)</f>
        <v>0</v>
      </c>
      <c r="H504" s="167"/>
      <c r="I504" s="167">
        <f>SUM(I505:I512)</f>
        <v>0</v>
      </c>
      <c r="J504" s="167"/>
      <c r="K504" s="167">
        <f>SUM(K505:K512)</f>
        <v>0</v>
      </c>
      <c r="L504" s="167"/>
      <c r="M504" s="167">
        <f>SUM(M505:M512)</f>
        <v>0</v>
      </c>
      <c r="N504" s="167"/>
      <c r="O504" s="167">
        <f>SUM(O505:O512)</f>
        <v>0</v>
      </c>
      <c r="P504" s="167"/>
      <c r="Q504" s="167">
        <f>SUM(Q505:Q512)</f>
        <v>0</v>
      </c>
      <c r="R504" s="167"/>
      <c r="S504" s="167"/>
      <c r="T504" s="168"/>
      <c r="U504" s="162"/>
      <c r="V504" s="162">
        <f>SUM(V505:V512)</f>
        <v>0</v>
      </c>
      <c r="W504" s="162"/>
      <c r="X504" s="162"/>
      <c r="AG504" t="s">
        <v>102</v>
      </c>
    </row>
    <row r="505" spans="1:60" outlineLevel="1" x14ac:dyDescent="0.2">
      <c r="A505" s="169">
        <v>63</v>
      </c>
      <c r="B505" s="170" t="s">
        <v>504</v>
      </c>
      <c r="C505" s="186" t="s">
        <v>505</v>
      </c>
      <c r="D505" s="171" t="s">
        <v>506</v>
      </c>
      <c r="E505" s="172">
        <v>1</v>
      </c>
      <c r="F505" s="173"/>
      <c r="G505" s="174">
        <f>ROUND(E505*F505,2)</f>
        <v>0</v>
      </c>
      <c r="H505" s="173"/>
      <c r="I505" s="174">
        <f>ROUND(E505*H505,2)</f>
        <v>0</v>
      </c>
      <c r="J505" s="173"/>
      <c r="K505" s="174">
        <f>ROUND(E505*J505,2)</f>
        <v>0</v>
      </c>
      <c r="L505" s="174">
        <v>21</v>
      </c>
      <c r="M505" s="174">
        <f>G505*(1+L505/100)</f>
        <v>0</v>
      </c>
      <c r="N505" s="174">
        <v>0</v>
      </c>
      <c r="O505" s="174">
        <f>ROUND(E505*N505,2)</f>
        <v>0</v>
      </c>
      <c r="P505" s="174">
        <v>0</v>
      </c>
      <c r="Q505" s="174">
        <f>ROUND(E505*P505,2)</f>
        <v>0</v>
      </c>
      <c r="R505" s="174"/>
      <c r="S505" s="174" t="s">
        <v>107</v>
      </c>
      <c r="T505" s="175" t="s">
        <v>311</v>
      </c>
      <c r="U505" s="157">
        <v>0</v>
      </c>
      <c r="V505" s="157">
        <f>ROUND(E505*U505,2)</f>
        <v>0</v>
      </c>
      <c r="W505" s="157"/>
      <c r="X505" s="157" t="s">
        <v>507</v>
      </c>
      <c r="Y505" s="148"/>
      <c r="Z505" s="148"/>
      <c r="AA505" s="148"/>
      <c r="AB505" s="148"/>
      <c r="AC505" s="148"/>
      <c r="AD505" s="148"/>
      <c r="AE505" s="148"/>
      <c r="AF505" s="148"/>
      <c r="AG505" s="148" t="s">
        <v>508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7" t="s">
        <v>509</v>
      </c>
      <c r="D506" s="158"/>
      <c r="E506" s="159">
        <v>1</v>
      </c>
      <c r="F506" s="157"/>
      <c r="G506" s="157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  <c r="S506" s="157"/>
      <c r="T506" s="157"/>
      <c r="U506" s="157"/>
      <c r="V506" s="157"/>
      <c r="W506" s="157"/>
      <c r="X506" s="157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113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69">
        <v>64</v>
      </c>
      <c r="B507" s="170" t="s">
        <v>510</v>
      </c>
      <c r="C507" s="186" t="s">
        <v>511</v>
      </c>
      <c r="D507" s="171" t="s">
        <v>506</v>
      </c>
      <c r="E507" s="172">
        <v>1</v>
      </c>
      <c r="F507" s="173"/>
      <c r="G507" s="174">
        <f>ROUND(E507*F507,2)</f>
        <v>0</v>
      </c>
      <c r="H507" s="173"/>
      <c r="I507" s="174">
        <f>ROUND(E507*H507,2)</f>
        <v>0</v>
      </c>
      <c r="J507" s="173"/>
      <c r="K507" s="174">
        <f>ROUND(E507*J507,2)</f>
        <v>0</v>
      </c>
      <c r="L507" s="174">
        <v>21</v>
      </c>
      <c r="M507" s="174">
        <f>G507*(1+L507/100)</f>
        <v>0</v>
      </c>
      <c r="N507" s="174">
        <v>0</v>
      </c>
      <c r="O507" s="174">
        <f>ROUND(E507*N507,2)</f>
        <v>0</v>
      </c>
      <c r="P507" s="174">
        <v>0</v>
      </c>
      <c r="Q507" s="174">
        <f>ROUND(E507*P507,2)</f>
        <v>0</v>
      </c>
      <c r="R507" s="174"/>
      <c r="S507" s="174" t="s">
        <v>107</v>
      </c>
      <c r="T507" s="175" t="s">
        <v>311</v>
      </c>
      <c r="U507" s="157">
        <v>0</v>
      </c>
      <c r="V507" s="157">
        <f>ROUND(E507*U507,2)</f>
        <v>0</v>
      </c>
      <c r="W507" s="157"/>
      <c r="X507" s="157" t="s">
        <v>507</v>
      </c>
      <c r="Y507" s="148"/>
      <c r="Z507" s="148"/>
      <c r="AA507" s="148"/>
      <c r="AB507" s="148"/>
      <c r="AC507" s="148"/>
      <c r="AD507" s="148"/>
      <c r="AE507" s="148"/>
      <c r="AF507" s="148"/>
      <c r="AG507" s="148" t="s">
        <v>512</v>
      </c>
      <c r="AH507" s="148"/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55"/>
      <c r="B508" s="156"/>
      <c r="C508" s="251" t="s">
        <v>513</v>
      </c>
      <c r="D508" s="252"/>
      <c r="E508" s="252"/>
      <c r="F508" s="252"/>
      <c r="G508" s="252"/>
      <c r="H508" s="157"/>
      <c r="I508" s="157"/>
      <c r="J508" s="157"/>
      <c r="K508" s="157"/>
      <c r="L508" s="157"/>
      <c r="M508" s="157"/>
      <c r="N508" s="157"/>
      <c r="O508" s="157"/>
      <c r="P508" s="157"/>
      <c r="Q508" s="157"/>
      <c r="R508" s="157"/>
      <c r="S508" s="157"/>
      <c r="T508" s="157"/>
      <c r="U508" s="157"/>
      <c r="V508" s="157"/>
      <c r="W508" s="157"/>
      <c r="X508" s="157"/>
      <c r="Y508" s="148"/>
      <c r="Z508" s="148"/>
      <c r="AA508" s="148"/>
      <c r="AB508" s="148"/>
      <c r="AC508" s="148"/>
      <c r="AD508" s="148"/>
      <c r="AE508" s="148"/>
      <c r="AF508" s="148"/>
      <c r="AG508" s="148" t="s">
        <v>267</v>
      </c>
      <c r="AH508" s="148"/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69">
        <v>65</v>
      </c>
      <c r="B509" s="170" t="s">
        <v>514</v>
      </c>
      <c r="C509" s="186" t="s">
        <v>515</v>
      </c>
      <c r="D509" s="171" t="s">
        <v>506</v>
      </c>
      <c r="E509" s="172">
        <v>1</v>
      </c>
      <c r="F509" s="173"/>
      <c r="G509" s="174">
        <f>ROUND(E509*F509,2)</f>
        <v>0</v>
      </c>
      <c r="H509" s="173"/>
      <c r="I509" s="174">
        <f>ROUND(E509*H509,2)</f>
        <v>0</v>
      </c>
      <c r="J509" s="173"/>
      <c r="K509" s="174">
        <f>ROUND(E509*J509,2)</f>
        <v>0</v>
      </c>
      <c r="L509" s="174">
        <v>21</v>
      </c>
      <c r="M509" s="174">
        <f>G509*(1+L509/100)</f>
        <v>0</v>
      </c>
      <c r="N509" s="174">
        <v>0</v>
      </c>
      <c r="O509" s="174">
        <f>ROUND(E509*N509,2)</f>
        <v>0</v>
      </c>
      <c r="P509" s="174">
        <v>0</v>
      </c>
      <c r="Q509" s="174">
        <f>ROUND(E509*P509,2)</f>
        <v>0</v>
      </c>
      <c r="R509" s="174"/>
      <c r="S509" s="174" t="s">
        <v>107</v>
      </c>
      <c r="T509" s="175" t="s">
        <v>311</v>
      </c>
      <c r="U509" s="157">
        <v>0</v>
      </c>
      <c r="V509" s="157">
        <f>ROUND(E509*U509,2)</f>
        <v>0</v>
      </c>
      <c r="W509" s="157"/>
      <c r="X509" s="157" t="s">
        <v>507</v>
      </c>
      <c r="Y509" s="148"/>
      <c r="Z509" s="148"/>
      <c r="AA509" s="148"/>
      <c r="AB509" s="148"/>
      <c r="AC509" s="148"/>
      <c r="AD509" s="148"/>
      <c r="AE509" s="148"/>
      <c r="AF509" s="148"/>
      <c r="AG509" s="148" t="s">
        <v>516</v>
      </c>
      <c r="AH509" s="148"/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ht="33.75" outlineLevel="1" x14ac:dyDescent="0.2">
      <c r="A510" s="155"/>
      <c r="B510" s="156"/>
      <c r="C510" s="251" t="s">
        <v>517</v>
      </c>
      <c r="D510" s="252"/>
      <c r="E510" s="252"/>
      <c r="F510" s="252"/>
      <c r="G510" s="252"/>
      <c r="H510" s="157"/>
      <c r="I510" s="157"/>
      <c r="J510" s="157"/>
      <c r="K510" s="157"/>
      <c r="L510" s="157"/>
      <c r="M510" s="157"/>
      <c r="N510" s="157"/>
      <c r="O510" s="157"/>
      <c r="P510" s="157"/>
      <c r="Q510" s="157"/>
      <c r="R510" s="157"/>
      <c r="S510" s="157"/>
      <c r="T510" s="157"/>
      <c r="U510" s="157"/>
      <c r="V510" s="157"/>
      <c r="W510" s="157"/>
      <c r="X510" s="157"/>
      <c r="Y510" s="148"/>
      <c r="Z510" s="148"/>
      <c r="AA510" s="148"/>
      <c r="AB510" s="148"/>
      <c r="AC510" s="148"/>
      <c r="AD510" s="148"/>
      <c r="AE510" s="148"/>
      <c r="AF510" s="148"/>
      <c r="AG510" s="148" t="s">
        <v>267</v>
      </c>
      <c r="AH510" s="148"/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76" t="str">
        <f>C510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69">
        <v>66</v>
      </c>
      <c r="B511" s="170" t="s">
        <v>518</v>
      </c>
      <c r="C511" s="186" t="s">
        <v>519</v>
      </c>
      <c r="D511" s="171" t="s">
        <v>506</v>
      </c>
      <c r="E511" s="172">
        <v>1</v>
      </c>
      <c r="F511" s="173"/>
      <c r="G511" s="174">
        <f>ROUND(E511*F511,2)</f>
        <v>0</v>
      </c>
      <c r="H511" s="173"/>
      <c r="I511" s="174">
        <f>ROUND(E511*H511,2)</f>
        <v>0</v>
      </c>
      <c r="J511" s="173"/>
      <c r="K511" s="174">
        <f>ROUND(E511*J511,2)</f>
        <v>0</v>
      </c>
      <c r="L511" s="174">
        <v>21</v>
      </c>
      <c r="M511" s="174">
        <f>G511*(1+L511/100)</f>
        <v>0</v>
      </c>
      <c r="N511" s="174">
        <v>0</v>
      </c>
      <c r="O511" s="174">
        <f>ROUND(E511*N511,2)</f>
        <v>0</v>
      </c>
      <c r="P511" s="174">
        <v>0</v>
      </c>
      <c r="Q511" s="174">
        <f>ROUND(E511*P511,2)</f>
        <v>0</v>
      </c>
      <c r="R511" s="174"/>
      <c r="S511" s="174" t="s">
        <v>107</v>
      </c>
      <c r="T511" s="175" t="s">
        <v>311</v>
      </c>
      <c r="U511" s="157">
        <v>0</v>
      </c>
      <c r="V511" s="157">
        <f>ROUND(E511*U511,2)</f>
        <v>0</v>
      </c>
      <c r="W511" s="157"/>
      <c r="X511" s="157" t="s">
        <v>507</v>
      </c>
      <c r="Y511" s="148"/>
      <c r="Z511" s="148"/>
      <c r="AA511" s="148"/>
      <c r="AB511" s="148"/>
      <c r="AC511" s="148"/>
      <c r="AD511" s="148"/>
      <c r="AE511" s="148"/>
      <c r="AF511" s="148"/>
      <c r="AG511" s="148" t="s">
        <v>512</v>
      </c>
      <c r="AH511" s="148"/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55"/>
      <c r="B512" s="156"/>
      <c r="C512" s="251" t="s">
        <v>520</v>
      </c>
      <c r="D512" s="252"/>
      <c r="E512" s="252"/>
      <c r="F512" s="252"/>
      <c r="G512" s="252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  <c r="S512" s="157"/>
      <c r="T512" s="157"/>
      <c r="U512" s="157"/>
      <c r="V512" s="157"/>
      <c r="W512" s="157"/>
      <c r="X512" s="157"/>
      <c r="Y512" s="148"/>
      <c r="Z512" s="148"/>
      <c r="AA512" s="148"/>
      <c r="AB512" s="148"/>
      <c r="AC512" s="148"/>
      <c r="AD512" s="148"/>
      <c r="AE512" s="148"/>
      <c r="AF512" s="148"/>
      <c r="AG512" s="148" t="s">
        <v>267</v>
      </c>
      <c r="AH512" s="148"/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33" x14ac:dyDescent="0.2">
      <c r="A513" s="3"/>
      <c r="B513" s="4"/>
      <c r="C513" s="191"/>
      <c r="D513" s="6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AE513">
        <v>15</v>
      </c>
      <c r="AF513">
        <v>21</v>
      </c>
      <c r="AG513" t="s">
        <v>88</v>
      </c>
    </row>
    <row r="514" spans="1:33" x14ac:dyDescent="0.2">
      <c r="A514" s="151"/>
      <c r="B514" s="152" t="s">
        <v>29</v>
      </c>
      <c r="C514" s="192"/>
      <c r="D514" s="153"/>
      <c r="E514" s="154"/>
      <c r="F514" s="154"/>
      <c r="G514" s="184">
        <f>G8+G236+G256+G283+G303+G490+G494+G498+G504</f>
        <v>0</v>
      </c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AE514">
        <f>SUMIF(L7:L512,AE513,G7:G512)</f>
        <v>0</v>
      </c>
      <c r="AF514">
        <f>SUMIF(L7:L512,AF513,G7:G512)</f>
        <v>0</v>
      </c>
      <c r="AG514" t="s">
        <v>521</v>
      </c>
    </row>
    <row r="515" spans="1:33" x14ac:dyDescent="0.2">
      <c r="C515" s="193"/>
      <c r="D515" s="10"/>
      <c r="AG515" t="s">
        <v>522</v>
      </c>
    </row>
    <row r="516" spans="1:33" x14ac:dyDescent="0.2">
      <c r="D516" s="10"/>
    </row>
    <row r="517" spans="1:33" x14ac:dyDescent="0.2">
      <c r="D517" s="10"/>
    </row>
    <row r="518" spans="1:33" x14ac:dyDescent="0.2">
      <c r="D518" s="10"/>
    </row>
    <row r="519" spans="1:33" x14ac:dyDescent="0.2">
      <c r="D519" s="10"/>
    </row>
    <row r="520" spans="1:33" x14ac:dyDescent="0.2">
      <c r="D520" s="10"/>
    </row>
    <row r="521" spans="1:33" x14ac:dyDescent="0.2">
      <c r="D521" s="10"/>
    </row>
    <row r="522" spans="1:33" x14ac:dyDescent="0.2">
      <c r="D522" s="10"/>
    </row>
    <row r="523" spans="1:33" x14ac:dyDescent="0.2">
      <c r="D523" s="10"/>
    </row>
    <row r="524" spans="1:33" x14ac:dyDescent="0.2">
      <c r="D524" s="10"/>
    </row>
    <row r="525" spans="1:33" x14ac:dyDescent="0.2">
      <c r="D525" s="10"/>
    </row>
    <row r="526" spans="1:33" x14ac:dyDescent="0.2">
      <c r="D526" s="10"/>
    </row>
    <row r="527" spans="1:33" x14ac:dyDescent="0.2">
      <c r="D527" s="10"/>
    </row>
    <row r="528" spans="1:33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4DF" sheet="1"/>
  <mergeCells count="56">
    <mergeCell ref="C91:G91"/>
    <mergeCell ref="A1:G1"/>
    <mergeCell ref="C2:G2"/>
    <mergeCell ref="C3:G3"/>
    <mergeCell ref="C4:G4"/>
    <mergeCell ref="C10:G10"/>
    <mergeCell ref="C20:G20"/>
    <mergeCell ref="C28:G28"/>
    <mergeCell ref="C40:G40"/>
    <mergeCell ref="C48:G48"/>
    <mergeCell ref="C51:G51"/>
    <mergeCell ref="C55:G55"/>
    <mergeCell ref="C201:G201"/>
    <mergeCell ref="C95:G95"/>
    <mergeCell ref="C120:G120"/>
    <mergeCell ref="C125:G125"/>
    <mergeCell ref="C128:G128"/>
    <mergeCell ref="C131:G131"/>
    <mergeCell ref="C134:G134"/>
    <mergeCell ref="C152:G152"/>
    <mergeCell ref="C155:G155"/>
    <mergeCell ref="C162:G162"/>
    <mergeCell ref="C167:G167"/>
    <mergeCell ref="C168:G168"/>
    <mergeCell ref="C258:G258"/>
    <mergeCell ref="C228:G228"/>
    <mergeCell ref="C233:G233"/>
    <mergeCell ref="C234:G234"/>
    <mergeCell ref="C238:G238"/>
    <mergeCell ref="C242:G242"/>
    <mergeCell ref="C243:G243"/>
    <mergeCell ref="C244:G244"/>
    <mergeCell ref="C248:G248"/>
    <mergeCell ref="C249:G249"/>
    <mergeCell ref="C250:G250"/>
    <mergeCell ref="C253:G253"/>
    <mergeCell ref="C403:G403"/>
    <mergeCell ref="C281:G281"/>
    <mergeCell ref="C285:G285"/>
    <mergeCell ref="C290:G290"/>
    <mergeCell ref="C294:G294"/>
    <mergeCell ref="C297:G297"/>
    <mergeCell ref="C305:G305"/>
    <mergeCell ref="C326:G326"/>
    <mergeCell ref="C333:G333"/>
    <mergeCell ref="C354:G354"/>
    <mergeCell ref="C357:G357"/>
    <mergeCell ref="C378:G378"/>
    <mergeCell ref="C510:G510"/>
    <mergeCell ref="C512:G512"/>
    <mergeCell ref="C407:G407"/>
    <mergeCell ref="C492:G492"/>
    <mergeCell ref="C493:G493"/>
    <mergeCell ref="C497:G497"/>
    <mergeCell ref="C502:G502"/>
    <mergeCell ref="C508:G50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002 21006002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'002 21006002 Pol'!Názvy_tisku</vt:lpstr>
      <vt:lpstr>oadresa</vt:lpstr>
      <vt:lpstr>Stavba!Objednatel</vt:lpstr>
      <vt:lpstr>Stavba!Objekt</vt:lpstr>
      <vt:lpstr>'002 21006002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Jeřábek Petr</dc:creator>
  <cp:lastModifiedBy>Petr Jeřábek</cp:lastModifiedBy>
  <cp:lastPrinted>2019-03-19T12:27:02Z</cp:lastPrinted>
  <dcterms:created xsi:type="dcterms:W3CDTF">2009-04-08T07:15:50Z</dcterms:created>
  <dcterms:modified xsi:type="dcterms:W3CDTF">2021-03-01T08:09:10Z</dcterms:modified>
</cp:coreProperties>
</file>